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Лист1" sheetId="1" r:id="rId1"/>
  </sheets>
  <definedNames>
    <definedName name="_xlnm.Print_Titles" localSheetId="0">'Лист1'!$A:$B,'Лист1'!$8:$9</definedName>
    <definedName name="_xlnm.Print_Area" localSheetId="0">'Лист1'!$A$1:$J$86</definedName>
  </definedNames>
  <calcPr fullCalcOnLoad="1"/>
</workbook>
</file>

<file path=xl/sharedStrings.xml><?xml version="1.0" encoding="utf-8"?>
<sst xmlns="http://schemas.openxmlformats.org/spreadsheetml/2006/main" count="90" uniqueCount="39">
  <si>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</si>
  <si>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</si>
  <si>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</si>
  <si>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</si>
  <si>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 (лет)</t>
  </si>
  <si>
    <t>Объем работ,м3</t>
  </si>
  <si>
    <t>общая площадь</t>
  </si>
  <si>
    <t>площадь застройки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</si>
  <si>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</si>
  <si>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</si>
  <si>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</si>
  <si>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</si>
  <si>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</si>
  <si>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</si>
  <si>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</si>
  <si>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</si>
  <si>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</si>
  <si>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</si>
  <si>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</si>
  <si>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</si>
  <si>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</si>
  <si>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</si>
  <si>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Перечень дополнительных работ по содержанию и ремонту общего имущества собственников помещений в многоквартирном доме, являющегося объектом конкурса</t>
  </si>
  <si>
    <t>Приложение № 4</t>
  </si>
  <si>
    <t>к Извещению о проведении</t>
  </si>
  <si>
    <t>открытого конкурса</t>
  </si>
  <si>
    <t>2-х этажные деревянные благоустроенные здания</t>
  </si>
  <si>
    <t>10. Ремонт печей, в том числе топливной камеры, дымоходов, топочной арматуры</t>
  </si>
  <si>
    <t>Объем работ, шт.</t>
  </si>
  <si>
    <t>11. Ремонт, замена внутридомовых электрических сетей</t>
  </si>
  <si>
    <t>12. Ремонт тротуаров</t>
  </si>
  <si>
    <t>Полярная 15, под1</t>
  </si>
  <si>
    <t>ЛОТ № 2</t>
  </si>
  <si>
    <t>ул. суфтина , 9</t>
  </si>
  <si>
    <t>ул. суфтина, 25</t>
  </si>
  <si>
    <t>Стоимость работ в месяц на 1 кв.м. общей площади жилый помещений, руб.</t>
  </si>
  <si>
    <t>Общая стоимость работ</t>
  </si>
  <si>
    <t>ул. суфтина,6</t>
  </si>
  <si>
    <t>2-х этажные деревянные  здания без ц. от. и гор. воды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</si>
</sst>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85" zoomScaleNormal="80" zoomScaleSheetLayoutView="85" zoomScalePageLayoutView="40" workbookViewId="0" topLeftCell="A1">
      <selection activeCell="H15" sqref="H15"/>
    </sheetView>
  </sheetViews>
  <sheetFormatPr defaultColWidth="9.00390625" defaultRowHeight="12.75"/>
  <cols>
    <col min="1" max="1" width="22.375" style="0" customWidth="1"/>
    <col min="2" max="2" width="45.75390625" style="0" customWidth="1"/>
    <col min="3" max="3" width="21.875" style="0" customWidth="1"/>
    <col min="4" max="4" width="17.375" style="0" bestFit="1" customWidth="1"/>
    <col min="5" max="5" width="21.00390625" style="0" customWidth="1"/>
    <col min="6" max="7" width="9.125" style="0" customWidth="1"/>
    <col min="8" max="8" width="14.375" style="0" customWidth="1"/>
    <col min="10" max="10" width="21.00390625" style="0" customWidth="1"/>
    <col min="11" max="11" width="8.625" style="0" hidden="1" customWidth="1"/>
    <col min="12" max="12" width="3.625" style="0" hidden="1" customWidth="1"/>
    <col min="13" max="13" width="6.00390625" style="0" hidden="1" customWidth="1"/>
  </cols>
  <sheetData>
    <row r="1" spans="3:13" ht="15.75">
      <c r="C1" s="24"/>
      <c r="D1" s="24"/>
      <c r="E1" s="24" t="s">
        <v>23</v>
      </c>
      <c r="F1" s="6"/>
      <c r="G1" s="7"/>
      <c r="M1" s="1"/>
    </row>
    <row r="2" spans="3:7" ht="15.75">
      <c r="C2" s="25"/>
      <c r="D2" s="25"/>
      <c r="E2" s="25" t="s">
        <v>24</v>
      </c>
      <c r="F2" s="25"/>
      <c r="G2" s="7"/>
    </row>
    <row r="3" spans="3:7" ht="15.75">
      <c r="C3" s="25"/>
      <c r="D3" s="25"/>
      <c r="E3" s="25" t="s">
        <v>25</v>
      </c>
      <c r="F3" s="8"/>
      <c r="G3" s="7"/>
    </row>
    <row r="4" spans="3:7" ht="15.75">
      <c r="C4" s="8"/>
      <c r="D4" s="8"/>
      <c r="E4" s="8"/>
      <c r="F4" s="8"/>
      <c r="G4" s="7"/>
    </row>
    <row r="5" spans="3:7" ht="15.75">
      <c r="C5" s="8"/>
      <c r="D5" s="8"/>
      <c r="E5" s="8"/>
      <c r="F5" s="8"/>
      <c r="G5" s="7"/>
    </row>
    <row r="6" spans="1:9" s="3" customFormat="1" ht="52.5" customHeight="1">
      <c r="A6" s="35" t="s">
        <v>22</v>
      </c>
      <c r="B6" s="36"/>
      <c r="C6" s="36"/>
      <c r="F6" s="6"/>
      <c r="G6" s="6"/>
      <c r="H6" s="6"/>
      <c r="I6" s="7"/>
    </row>
    <row r="7" spans="1:3" ht="18.75" customHeight="1">
      <c r="A7" s="37" t="s">
        <v>32</v>
      </c>
      <c r="B7" s="38"/>
      <c r="C7" s="38"/>
    </row>
    <row r="8" spans="1:6" ht="37.5" customHeight="1">
      <c r="A8" s="41" t="s">
        <v>20</v>
      </c>
      <c r="B8" s="40" t="s">
        <v>21</v>
      </c>
      <c r="C8" s="33" t="s">
        <v>26</v>
      </c>
      <c r="D8" s="34"/>
      <c r="E8" s="28" t="s">
        <v>38</v>
      </c>
      <c r="F8" s="27"/>
    </row>
    <row r="9" spans="1:5" ht="27.75" customHeight="1">
      <c r="A9" s="41"/>
      <c r="B9" s="40"/>
      <c r="C9" s="26" t="s">
        <v>33</v>
      </c>
      <c r="D9" s="22" t="s">
        <v>34</v>
      </c>
      <c r="E9" s="22" t="s">
        <v>37</v>
      </c>
    </row>
    <row r="10" spans="1:5" ht="17.25" customHeight="1" hidden="1">
      <c r="A10" s="17">
        <v>1</v>
      </c>
      <c r="B10" s="18">
        <v>2</v>
      </c>
      <c r="C10" s="15">
        <v>3</v>
      </c>
      <c r="D10" s="4" t="s">
        <v>31</v>
      </c>
      <c r="E10" s="4" t="s">
        <v>31</v>
      </c>
    </row>
    <row r="11" spans="1:5" ht="24.75" customHeight="1">
      <c r="A11" s="12"/>
      <c r="B11" t="s">
        <v>6</v>
      </c>
      <c r="C11" s="29">
        <v>562</v>
      </c>
      <c r="D11" s="30">
        <v>508</v>
      </c>
      <c r="E11" s="30">
        <v>340.7</v>
      </c>
    </row>
    <row r="12" spans="1:5" ht="15" customHeight="1">
      <c r="A12" s="13"/>
      <c r="B12" t="s">
        <v>7</v>
      </c>
      <c r="C12" s="16">
        <v>360</v>
      </c>
      <c r="D12" s="4">
        <v>320</v>
      </c>
      <c r="E12" s="4">
        <v>250</v>
      </c>
    </row>
    <row r="13" spans="1:5" ht="20.25" customHeight="1">
      <c r="A13" s="32" t="s">
        <v>11</v>
      </c>
      <c r="B13" s="9" t="s">
        <v>0</v>
      </c>
      <c r="C13" s="4"/>
      <c r="D13" s="4"/>
      <c r="E13" s="4"/>
    </row>
    <row r="14" spans="1:5" ht="12.75">
      <c r="A14" s="31"/>
      <c r="B14" s="10" t="s">
        <v>5</v>
      </c>
      <c r="C14" s="19">
        <f>C12*25%/100</f>
        <v>0.9</v>
      </c>
      <c r="D14" s="19">
        <f>D12*25%/100</f>
        <v>0.8</v>
      </c>
      <c r="E14" s="19">
        <f>E12*25%/100</f>
        <v>0.625</v>
      </c>
    </row>
    <row r="15" spans="1:5" s="3" customFormat="1" ht="30" customHeight="1">
      <c r="A15" s="31"/>
      <c r="B15" s="9" t="s">
        <v>2</v>
      </c>
      <c r="C15" s="14">
        <f>1007.68*C14</f>
        <v>906.9119999999999</v>
      </c>
      <c r="D15" s="14">
        <f>1007.68*D14</f>
        <v>806.144</v>
      </c>
      <c r="E15" s="14">
        <f>1007.68*E14</f>
        <v>629.8</v>
      </c>
    </row>
    <row r="16" spans="1:5" ht="27" customHeight="1">
      <c r="A16" s="31"/>
      <c r="B16" s="9" t="s">
        <v>3</v>
      </c>
      <c r="C16" s="14">
        <f>C15/C11/12</f>
        <v>0.13447686832740213</v>
      </c>
      <c r="D16" s="14">
        <f>D15/D11/12</f>
        <v>0.13224146981627297</v>
      </c>
      <c r="E16" s="14">
        <f>E15/E11/12</f>
        <v>0.1540455924077879</v>
      </c>
    </row>
    <row r="17" spans="1:5" ht="15" customHeight="1">
      <c r="A17" s="31"/>
      <c r="B17" s="11" t="s">
        <v>4</v>
      </c>
      <c r="C17" s="4"/>
      <c r="D17" s="4"/>
      <c r="E17" s="4"/>
    </row>
    <row r="18" spans="1:5" ht="12.75">
      <c r="A18" s="31" t="s">
        <v>12</v>
      </c>
      <c r="B18" s="9" t="s">
        <v>0</v>
      </c>
      <c r="C18" s="4"/>
      <c r="D18" s="4"/>
      <c r="E18" s="4"/>
    </row>
    <row r="19" spans="1:5" ht="12.75">
      <c r="A19" s="31"/>
      <c r="B19" s="10" t="s">
        <v>8</v>
      </c>
      <c r="C19" s="19">
        <f>C12*0.5/100</f>
        <v>1.8</v>
      </c>
      <c r="D19" s="19">
        <f>D12*0.5/100</f>
        <v>1.6</v>
      </c>
      <c r="E19" s="19">
        <f>E12*0.5/100</f>
        <v>1.25</v>
      </c>
    </row>
    <row r="20" spans="1:5" ht="30.75" customHeight="1">
      <c r="A20" s="31"/>
      <c r="B20" s="9" t="s">
        <v>2</v>
      </c>
      <c r="C20" s="14">
        <f>836.39*C19</f>
        <v>1505.502</v>
      </c>
      <c r="D20" s="14">
        <f>836.39*D19</f>
        <v>1338.2240000000002</v>
      </c>
      <c r="E20" s="14">
        <f>836.39*E19</f>
        <v>1045.4875</v>
      </c>
    </row>
    <row r="21" spans="1:5" ht="33.75" customHeight="1">
      <c r="A21" s="31"/>
      <c r="B21" s="9" t="s">
        <v>3</v>
      </c>
      <c r="C21" s="14">
        <f>C20/C11/12</f>
        <v>0.22323576512455515</v>
      </c>
      <c r="D21" s="14">
        <f>D20/D11/12</f>
        <v>0.2195249343832021</v>
      </c>
      <c r="E21" s="14">
        <f>E20/E11/12</f>
        <v>0.25572045298894436</v>
      </c>
    </row>
    <row r="22" spans="1:5" ht="21.75" customHeight="1">
      <c r="A22" s="31"/>
      <c r="B22" s="11" t="s">
        <v>4</v>
      </c>
      <c r="C22" s="4"/>
      <c r="D22" s="4"/>
      <c r="E22" s="4"/>
    </row>
    <row r="23" spans="1:5" ht="15.75" customHeight="1">
      <c r="A23" s="39" t="s">
        <v>13</v>
      </c>
      <c r="B23" s="9" t="s">
        <v>0</v>
      </c>
      <c r="C23" s="4"/>
      <c r="D23" s="4"/>
      <c r="E23" s="4"/>
    </row>
    <row r="24" spans="1:5" ht="12.75" customHeight="1">
      <c r="A24" s="39"/>
      <c r="B24" s="10" t="s">
        <v>1</v>
      </c>
      <c r="C24" s="19">
        <f>C12*2.88/100</f>
        <v>10.368</v>
      </c>
      <c r="D24" s="19">
        <f>D12*2.88/100</f>
        <v>9.216</v>
      </c>
      <c r="E24" s="19">
        <f>E12*2.88/100</f>
        <v>7.2</v>
      </c>
    </row>
    <row r="25" spans="1:5" ht="12.75" customHeight="1">
      <c r="A25" s="39"/>
      <c r="B25" s="9" t="s">
        <v>2</v>
      </c>
      <c r="C25" s="14">
        <f>72.24*C24</f>
        <v>748.98432</v>
      </c>
      <c r="D25" s="14">
        <f>72.24*D24</f>
        <v>665.76384</v>
      </c>
      <c r="E25" s="14">
        <f>72.24*E24</f>
        <v>520.1279999999999</v>
      </c>
    </row>
    <row r="26" spans="1:5" ht="30" customHeight="1">
      <c r="A26" s="39"/>
      <c r="B26" s="9" t="s">
        <v>3</v>
      </c>
      <c r="C26" s="14">
        <f>C25/C11/12</f>
        <v>0.11105935943060498</v>
      </c>
      <c r="D26" s="14">
        <f>D25/D11/12</f>
        <v>0.10921322834645669</v>
      </c>
      <c r="E26" s="14">
        <f>E25/E11/12</f>
        <v>0.12722042852949808</v>
      </c>
    </row>
    <row r="27" spans="1:5" ht="16.5" customHeight="1">
      <c r="A27" s="39"/>
      <c r="B27" s="11" t="s">
        <v>4</v>
      </c>
      <c r="C27" s="4"/>
      <c r="D27" s="4"/>
      <c r="E27" s="4"/>
    </row>
    <row r="28" spans="1:5" ht="12.75">
      <c r="A28" s="39" t="s">
        <v>14</v>
      </c>
      <c r="B28" s="9" t="s">
        <v>0</v>
      </c>
      <c r="C28" s="4"/>
      <c r="D28" s="4"/>
      <c r="E28" s="4"/>
    </row>
    <row r="29" spans="1:5" ht="12.75">
      <c r="A29" s="39"/>
      <c r="B29" s="10" t="s">
        <v>9</v>
      </c>
      <c r="C29" s="19">
        <f>C12*3%/10</f>
        <v>1.0799999999999998</v>
      </c>
      <c r="D29" s="19">
        <f>D12*3%/10</f>
        <v>0.96</v>
      </c>
      <c r="E29" s="19">
        <f>E12*3%/10</f>
        <v>0.75</v>
      </c>
    </row>
    <row r="30" spans="1:5" ht="18" customHeight="1">
      <c r="A30" s="39"/>
      <c r="B30" s="9" t="s">
        <v>2</v>
      </c>
      <c r="C30" s="14">
        <f>2281.73*C29</f>
        <v>2464.2683999999995</v>
      </c>
      <c r="D30" s="14">
        <f>2281.73*D29</f>
        <v>2190.4608</v>
      </c>
      <c r="E30" s="14">
        <f>2281.73*E29</f>
        <v>1711.2975000000001</v>
      </c>
    </row>
    <row r="31" spans="1:5" ht="25.5" customHeight="1">
      <c r="A31" s="39"/>
      <c r="B31" s="9" t="s">
        <v>3</v>
      </c>
      <c r="C31" s="14">
        <f>C30/C11/12</f>
        <v>0.3654016014234875</v>
      </c>
      <c r="D31" s="14">
        <f>D30/D11/12</f>
        <v>0.3593275590551181</v>
      </c>
      <c r="E31" s="14">
        <f>E30/E11/12</f>
        <v>0.41857389198708544</v>
      </c>
    </row>
    <row r="32" spans="1:5" ht="18.75" customHeight="1">
      <c r="A32" s="39"/>
      <c r="B32" s="11" t="s">
        <v>4</v>
      </c>
      <c r="C32" s="4"/>
      <c r="D32" s="4"/>
      <c r="E32" s="4"/>
    </row>
    <row r="33" spans="1:5" ht="12.75" customHeight="1">
      <c r="A33" s="2"/>
      <c r="B33" s="11"/>
      <c r="C33" s="4">
        <v>448.6</v>
      </c>
      <c r="D33" s="4">
        <v>406.9</v>
      </c>
      <c r="E33" s="4">
        <v>406.9</v>
      </c>
    </row>
    <row r="34" spans="1:5" ht="12.75">
      <c r="A34" s="39" t="s">
        <v>15</v>
      </c>
      <c r="B34" s="9" t="s">
        <v>0</v>
      </c>
      <c r="C34" s="4"/>
      <c r="D34" s="4"/>
      <c r="E34" s="4"/>
    </row>
    <row r="35" spans="1:5" ht="12.75">
      <c r="A35" s="39"/>
      <c r="B35" s="10" t="s">
        <v>9</v>
      </c>
      <c r="C35" s="19">
        <f>C33*0.35</f>
        <v>157.01</v>
      </c>
      <c r="D35" s="19">
        <f>D33*0.35</f>
        <v>142.415</v>
      </c>
      <c r="E35" s="19">
        <f>E33*0.35</f>
        <v>142.415</v>
      </c>
    </row>
    <row r="36" spans="1:5" ht="30" customHeight="1">
      <c r="A36" s="39"/>
      <c r="B36" s="9" t="s">
        <v>2</v>
      </c>
      <c r="C36" s="14">
        <f>445.14*C35</f>
        <v>69891.43139999999</v>
      </c>
      <c r="D36" s="14">
        <f>445.14*D35</f>
        <v>63394.613099999995</v>
      </c>
      <c r="E36" s="14">
        <f>445.14*E35</f>
        <v>63394.613099999995</v>
      </c>
    </row>
    <row r="37" spans="1:5" ht="30.75" customHeight="1">
      <c r="A37" s="39"/>
      <c r="B37" s="9" t="s">
        <v>3</v>
      </c>
      <c r="C37" s="14">
        <f>C36/C11/12</f>
        <v>10.363498131672596</v>
      </c>
      <c r="D37" s="14">
        <f>D36/D11/12</f>
        <v>10.399378789370077</v>
      </c>
      <c r="E37" s="14">
        <f>E36/E11/12</f>
        <v>15.505971309069563</v>
      </c>
    </row>
    <row r="38" spans="1:5" ht="20.25" customHeight="1">
      <c r="A38" s="39"/>
      <c r="B38" s="11" t="s">
        <v>4</v>
      </c>
      <c r="C38" s="4"/>
      <c r="D38" s="4"/>
      <c r="E38" s="4"/>
    </row>
    <row r="39" spans="1:5" ht="12.75">
      <c r="A39" s="39" t="s">
        <v>16</v>
      </c>
      <c r="B39" s="9" t="s">
        <v>0</v>
      </c>
      <c r="C39" s="4"/>
      <c r="D39" s="4"/>
      <c r="E39" s="4"/>
    </row>
    <row r="40" spans="1:5" ht="12.75">
      <c r="A40" s="39"/>
      <c r="B40" s="10" t="s">
        <v>9</v>
      </c>
      <c r="C40" s="19">
        <v>1.8</v>
      </c>
      <c r="D40" s="4">
        <v>1.8</v>
      </c>
      <c r="E40" s="4">
        <v>1.8</v>
      </c>
    </row>
    <row r="41" spans="1:5" ht="15.75" customHeight="1">
      <c r="A41" s="39"/>
      <c r="B41" s="9" t="s">
        <v>2</v>
      </c>
      <c r="C41" s="14">
        <f>142.57*C40</f>
        <v>256.626</v>
      </c>
      <c r="D41" s="4">
        <v>256.63</v>
      </c>
      <c r="E41" s="4">
        <v>256.63</v>
      </c>
    </row>
    <row r="42" spans="1:5" ht="19.5" customHeight="1">
      <c r="A42" s="39"/>
      <c r="B42" s="9" t="s">
        <v>3</v>
      </c>
      <c r="C42" s="14">
        <f>C41/C11/12</f>
        <v>0.03805249110320284</v>
      </c>
      <c r="D42" s="14">
        <f>D41/D11/12</f>
        <v>0.04209809711286089</v>
      </c>
      <c r="E42" s="14">
        <f>E41/E11/12</f>
        <v>0.06277027688093141</v>
      </c>
    </row>
    <row r="43" spans="1:5" ht="17.25" customHeight="1">
      <c r="A43" s="39"/>
      <c r="B43" s="11" t="s">
        <v>4</v>
      </c>
      <c r="C43" s="4"/>
      <c r="D43" s="4"/>
      <c r="E43" s="4"/>
    </row>
    <row r="44" spans="1:5" ht="12.75">
      <c r="A44" s="39" t="s">
        <v>17</v>
      </c>
      <c r="B44" s="9" t="s">
        <v>0</v>
      </c>
      <c r="C44" s="4"/>
      <c r="D44" s="4"/>
      <c r="E44" s="4"/>
    </row>
    <row r="45" spans="1:5" ht="12.75">
      <c r="A45" s="39"/>
      <c r="B45" s="10" t="s">
        <v>9</v>
      </c>
      <c r="C45" s="19">
        <v>2.5</v>
      </c>
      <c r="D45" s="4">
        <v>2.5</v>
      </c>
      <c r="E45" s="4">
        <v>2.5</v>
      </c>
    </row>
    <row r="46" spans="1:5" ht="16.5" customHeight="1">
      <c r="A46" s="39"/>
      <c r="B46" s="9" t="s">
        <v>2</v>
      </c>
      <c r="C46" s="14">
        <f>43.67*C45</f>
        <v>109.17500000000001</v>
      </c>
      <c r="D46" s="4">
        <v>109.18</v>
      </c>
      <c r="E46" s="4">
        <v>109.18</v>
      </c>
    </row>
    <row r="47" spans="1:5" ht="17.25" customHeight="1">
      <c r="A47" s="39"/>
      <c r="B47" s="9" t="s">
        <v>3</v>
      </c>
      <c r="C47" s="14">
        <f>C46/C11/12</f>
        <v>0.01618846381969158</v>
      </c>
      <c r="D47" s="14">
        <f>D46/D11/12</f>
        <v>0.017910104986876643</v>
      </c>
      <c r="E47" s="14">
        <f>E46/E11/12</f>
        <v>0.026704823402798162</v>
      </c>
    </row>
    <row r="48" spans="1:5" ht="18.75" customHeight="1">
      <c r="A48" s="39"/>
      <c r="B48" s="11" t="s">
        <v>4</v>
      </c>
      <c r="C48" s="4"/>
      <c r="D48" s="4"/>
      <c r="E48" s="4"/>
    </row>
    <row r="49" spans="1:5" ht="12.75">
      <c r="A49" s="39" t="s">
        <v>18</v>
      </c>
      <c r="B49" s="9" t="s">
        <v>0</v>
      </c>
      <c r="C49" s="4"/>
      <c r="D49" s="4"/>
      <c r="E49" s="4"/>
    </row>
    <row r="50" spans="1:5" ht="12.75">
      <c r="A50" s="39"/>
      <c r="B50" s="10" t="s">
        <v>9</v>
      </c>
      <c r="C50" s="19">
        <v>5</v>
      </c>
      <c r="D50" s="4">
        <v>5</v>
      </c>
      <c r="E50" s="4">
        <v>5</v>
      </c>
    </row>
    <row r="51" spans="1:5" ht="15.75" customHeight="1">
      <c r="A51" s="39"/>
      <c r="B51" s="9" t="s">
        <v>2</v>
      </c>
      <c r="C51" s="14">
        <f>418.8*C50</f>
        <v>2094</v>
      </c>
      <c r="D51" s="4">
        <v>2094</v>
      </c>
      <c r="E51" s="4">
        <v>2094</v>
      </c>
    </row>
    <row r="52" spans="1:5" ht="15.75" customHeight="1">
      <c r="A52" s="39"/>
      <c r="B52" s="9" t="s">
        <v>3</v>
      </c>
      <c r="C52" s="14">
        <f>C51/C11/12</f>
        <v>0.31049822064056937</v>
      </c>
      <c r="D52" s="14">
        <f>D51/D11/12</f>
        <v>0.343503937007874</v>
      </c>
      <c r="E52" s="14">
        <f>E51/E11/12</f>
        <v>0.5121808042265924</v>
      </c>
    </row>
    <row r="53" spans="1:5" ht="18.75" customHeight="1">
      <c r="A53" s="39"/>
      <c r="B53" s="11" t="s">
        <v>4</v>
      </c>
      <c r="C53" s="4"/>
      <c r="D53" s="4"/>
      <c r="E53" s="4"/>
    </row>
    <row r="54" spans="1:5" ht="12.75">
      <c r="A54" s="39" t="s">
        <v>19</v>
      </c>
      <c r="B54" s="9" t="s">
        <v>0</v>
      </c>
      <c r="C54" s="4"/>
      <c r="D54" s="4"/>
      <c r="E54" s="4"/>
    </row>
    <row r="55" spans="1:5" ht="12.75">
      <c r="A55" s="39"/>
      <c r="B55" s="10" t="s">
        <v>9</v>
      </c>
      <c r="C55" s="19">
        <f>C12*0.25%</f>
        <v>0.9</v>
      </c>
      <c r="D55" s="19">
        <f>D12*0.25%</f>
        <v>0.8</v>
      </c>
      <c r="E55" s="19">
        <f>E12*0.25%</f>
        <v>0.625</v>
      </c>
    </row>
    <row r="56" spans="1:5" ht="30" customHeight="1">
      <c r="A56" s="39"/>
      <c r="B56" s="9" t="s">
        <v>2</v>
      </c>
      <c r="C56" s="14">
        <f>71.18*C55</f>
        <v>64.06200000000001</v>
      </c>
      <c r="D56" s="14">
        <f>71.18*D55</f>
        <v>56.94400000000001</v>
      </c>
      <c r="E56" s="14">
        <f>71.18*E55</f>
        <v>44.487500000000004</v>
      </c>
    </row>
    <row r="57" spans="1:5" ht="17.25" customHeight="1">
      <c r="A57" s="39"/>
      <c r="B57" s="9" t="s">
        <v>3</v>
      </c>
      <c r="C57" s="14">
        <f>C56/C11/12</f>
        <v>0.0094991103202847</v>
      </c>
      <c r="D57" s="14">
        <f>D56/D11/12</f>
        <v>0.009341207349081367</v>
      </c>
      <c r="E57" s="14">
        <f>E56/E11/12</f>
        <v>0.010881396145191275</v>
      </c>
    </row>
    <row r="58" spans="1:5" ht="18" customHeight="1">
      <c r="A58" s="39"/>
      <c r="B58" s="11" t="s">
        <v>4</v>
      </c>
      <c r="C58" s="4"/>
      <c r="D58" s="4"/>
      <c r="E58" s="4"/>
    </row>
    <row r="59" spans="1:5" ht="18" customHeight="1">
      <c r="A59" s="44" t="s">
        <v>27</v>
      </c>
      <c r="B59" s="11"/>
      <c r="C59" s="14">
        <v>0</v>
      </c>
      <c r="D59" s="4">
        <v>0</v>
      </c>
      <c r="E59" s="4"/>
    </row>
    <row r="60" spans="1:5" ht="18" customHeight="1">
      <c r="A60" s="45"/>
      <c r="B60" s="9" t="s">
        <v>0</v>
      </c>
      <c r="C60" s="14">
        <v>0</v>
      </c>
      <c r="D60" s="4">
        <v>0</v>
      </c>
      <c r="E60" s="4">
        <v>18</v>
      </c>
    </row>
    <row r="61" spans="1:5" ht="18" customHeight="1">
      <c r="A61" s="45"/>
      <c r="B61" s="11" t="s">
        <v>28</v>
      </c>
      <c r="C61" s="20">
        <v>0</v>
      </c>
      <c r="D61" s="4">
        <v>0</v>
      </c>
      <c r="E61" s="4">
        <f>E60*0.15</f>
        <v>2.6999999999999997</v>
      </c>
    </row>
    <row r="62" spans="1:5" ht="18" customHeight="1">
      <c r="A62" s="45"/>
      <c r="B62" s="9" t="s">
        <v>2</v>
      </c>
      <c r="C62" s="14">
        <v>0</v>
      </c>
      <c r="D62" s="4">
        <v>0</v>
      </c>
      <c r="E62" s="14">
        <f>E61*1209.48</f>
        <v>3265.5959999999995</v>
      </c>
    </row>
    <row r="63" spans="1:5" ht="18" customHeight="1">
      <c r="A63" s="45"/>
      <c r="B63" s="9" t="s">
        <v>3</v>
      </c>
      <c r="C63" s="14">
        <v>0</v>
      </c>
      <c r="D63" s="4">
        <v>0</v>
      </c>
      <c r="E63" s="14">
        <f>E62/E11/12</f>
        <v>0.7987466979747578</v>
      </c>
    </row>
    <row r="64" spans="1:5" ht="18" customHeight="1">
      <c r="A64" s="46"/>
      <c r="B64" s="11" t="s">
        <v>4</v>
      </c>
      <c r="C64" s="4"/>
      <c r="D64" s="4"/>
      <c r="E64" s="4"/>
    </row>
    <row r="65" spans="1:5" ht="12.75">
      <c r="A65" s="39" t="s">
        <v>29</v>
      </c>
      <c r="B65" s="9" t="s">
        <v>0</v>
      </c>
      <c r="C65" s="4"/>
      <c r="D65" s="4"/>
      <c r="E65" s="4"/>
    </row>
    <row r="66" spans="1:6" ht="12.75">
      <c r="A66" s="39"/>
      <c r="B66" s="10" t="s">
        <v>10</v>
      </c>
      <c r="C66" s="19">
        <f>C12*0.48%</f>
        <v>1.7279999999999998</v>
      </c>
      <c r="D66" s="19">
        <f>D12*0.48%</f>
        <v>1.5359999999999998</v>
      </c>
      <c r="E66" s="19">
        <f>E12*0.48%</f>
        <v>1.2</v>
      </c>
      <c r="F66" s="5"/>
    </row>
    <row r="67" spans="1:5" ht="30" customHeight="1">
      <c r="A67" s="39"/>
      <c r="B67" s="9" t="s">
        <v>2</v>
      </c>
      <c r="C67" s="14">
        <f>45.32*C66</f>
        <v>78.31295999999999</v>
      </c>
      <c r="D67" s="14">
        <f>45.32*D66</f>
        <v>69.61152</v>
      </c>
      <c r="E67" s="14">
        <f>45.32*E66</f>
        <v>54.384</v>
      </c>
    </row>
    <row r="68" spans="1:5" ht="17.25" customHeight="1">
      <c r="A68" s="39"/>
      <c r="B68" s="9" t="s">
        <v>3</v>
      </c>
      <c r="C68" s="14">
        <f>C67/C11/12</f>
        <v>0.011612241992882561</v>
      </c>
      <c r="D68" s="14">
        <f>D67/D11/12</f>
        <v>0.011419212598425196</v>
      </c>
      <c r="E68" s="14">
        <f>E67/E11/12</f>
        <v>0.013302025242148519</v>
      </c>
    </row>
    <row r="69" spans="1:5" ht="21.75" customHeight="1">
      <c r="A69" s="39"/>
      <c r="B69" s="11" t="s">
        <v>4</v>
      </c>
      <c r="C69" s="4"/>
      <c r="D69" s="4"/>
      <c r="E69" s="4"/>
    </row>
    <row r="70" spans="1:5" ht="12.75">
      <c r="A70" s="39" t="s">
        <v>30</v>
      </c>
      <c r="B70" s="9" t="s">
        <v>0</v>
      </c>
      <c r="C70" s="4"/>
      <c r="D70" s="4"/>
      <c r="E70" s="4"/>
    </row>
    <row r="71" spans="1:5" ht="12.75">
      <c r="A71" s="39"/>
      <c r="B71" s="10" t="s">
        <v>9</v>
      </c>
      <c r="C71" s="19">
        <f>C12*0.3%</f>
        <v>1.08</v>
      </c>
      <c r="D71" s="19">
        <f>D12*0.3%</f>
        <v>0.96</v>
      </c>
      <c r="E71" s="19">
        <f>E12*0.3%</f>
        <v>0.75</v>
      </c>
    </row>
    <row r="72" spans="1:5" ht="19.5" customHeight="1">
      <c r="A72" s="39"/>
      <c r="B72" s="9" t="s">
        <v>2</v>
      </c>
      <c r="C72" s="14">
        <f>72.64*C71</f>
        <v>78.4512</v>
      </c>
      <c r="D72" s="14">
        <f>72.64*D71</f>
        <v>69.7344</v>
      </c>
      <c r="E72" s="14">
        <f>72.64*E71</f>
        <v>54.480000000000004</v>
      </c>
    </row>
    <row r="73" spans="1:5" ht="15.75" customHeight="1">
      <c r="A73" s="39"/>
      <c r="B73" s="9" t="s">
        <v>3</v>
      </c>
      <c r="C73" s="14">
        <f>C72/C11/12</f>
        <v>0.011632740213523132</v>
      </c>
      <c r="D73" s="14">
        <f>D72/D11/12</f>
        <v>0.011439370078740158</v>
      </c>
      <c r="E73" s="14">
        <f>E72/E11/12</f>
        <v>0.013325506310537132</v>
      </c>
    </row>
    <row r="74" spans="1:5" ht="19.5" customHeight="1">
      <c r="A74" s="39"/>
      <c r="B74" s="11" t="s">
        <v>4</v>
      </c>
      <c r="C74" s="4"/>
      <c r="D74" s="4"/>
      <c r="E74" s="4"/>
    </row>
    <row r="75" spans="1:5" ht="12.75">
      <c r="A75" s="43" t="s">
        <v>35</v>
      </c>
      <c r="B75" s="43"/>
      <c r="C75" s="23">
        <f>C16+C21+C26+C31+C37+C42+C47+C52+C57+C63+C68+C73</f>
        <v>11.5951549940688</v>
      </c>
      <c r="D75" s="23">
        <f>D16+D21+D26+D31+D37+D42+D47+D52+D57+D63+D68+D73</f>
        <v>11.655397910104986</v>
      </c>
      <c r="E75" s="23">
        <f>E16+E21+E26+E31+E37+E42+E47+E52+E57+E63+E68+E73</f>
        <v>17.899443205165834</v>
      </c>
    </row>
    <row r="76" spans="1:5" ht="12.75">
      <c r="A76" s="42" t="s">
        <v>36</v>
      </c>
      <c r="B76" s="42"/>
      <c r="C76" s="21">
        <f>C72+C67+C62+C56+C51+C46+C41+C36+C30+C25+C20+C15</f>
        <v>78197.72527999998</v>
      </c>
      <c r="D76" s="21">
        <f>D72+D67+D62+D56+D51+D46+D41+D36+D30+D25+D20+D15</f>
        <v>71051.30566</v>
      </c>
      <c r="E76" s="21">
        <f>E72+E67+E62+E56+E51+E46+E41+E36+E30+E25+E20+E15</f>
        <v>73180.0836</v>
      </c>
    </row>
    <row r="78" ht="12.75">
      <c r="C78">
        <f>C75*12</f>
        <v>139.1418599288256</v>
      </c>
    </row>
  </sheetData>
  <sheetProtection/>
  <mergeCells count="19">
    <mergeCell ref="A76:B76"/>
    <mergeCell ref="A28:A32"/>
    <mergeCell ref="A54:A58"/>
    <mergeCell ref="A70:A74"/>
    <mergeCell ref="A23:A27"/>
    <mergeCell ref="A39:A43"/>
    <mergeCell ref="A75:B75"/>
    <mergeCell ref="A59:A64"/>
    <mergeCell ref="A49:A53"/>
    <mergeCell ref="A65:A69"/>
    <mergeCell ref="A18:A22"/>
    <mergeCell ref="A13:A17"/>
    <mergeCell ref="C8:D8"/>
    <mergeCell ref="A6:C6"/>
    <mergeCell ref="A7:C7"/>
    <mergeCell ref="A44:A48"/>
    <mergeCell ref="B8:B9"/>
    <mergeCell ref="A8:A9"/>
    <mergeCell ref="A34:A38"/>
  </mergeCells>
  <printOptions/>
  <pageMargins left="0.4330708661417323" right="0.2362204724409449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Елена Алексеевна Некрасова</cp:lastModifiedBy>
  <cp:lastPrinted>2012-02-27T10:08:35Z</cp:lastPrinted>
  <dcterms:created xsi:type="dcterms:W3CDTF">2007-12-13T08:11:03Z</dcterms:created>
  <dcterms:modified xsi:type="dcterms:W3CDTF">2013-04-25T12:49:32Z</dcterms:modified>
  <cp:category/>
  <cp:version/>
  <cp:contentType/>
  <cp:contentStatus/>
</cp:coreProperties>
</file>