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kovskayaYE\Desktop\МОИ документы\Учетные политики\Единая учетная политика 2023\"/>
    </mc:Choice>
  </mc:AlternateContent>
  <bookViews>
    <workbookView xWindow="0" yWindow="0" windowWidth="24720" windowHeight="11190" firstSheet="1" activeTab="1"/>
  </bookViews>
  <sheets>
    <sheet name="от учр. на 2021 г." sheetId="6" state="hidden" r:id="rId1"/>
    <sheet name="Данные МУ" sheetId="7" r:id="rId2"/>
  </sheets>
  <definedNames>
    <definedName name="_xlnm.Print_Area" localSheetId="1">'Данные МУ'!$A$1:$I$64</definedName>
    <definedName name="_xlnm.Print_Area" localSheetId="0">'от учр. на 2021 г.'!$A$1:$E$50</definedName>
  </definedNames>
  <calcPr calcId="162913"/>
</workbook>
</file>

<file path=xl/calcChain.xml><?xml version="1.0" encoding="utf-8"?>
<calcChain xmlns="http://schemas.openxmlformats.org/spreadsheetml/2006/main">
  <c r="F30" i="6" l="1"/>
  <c r="D30" i="6" l="1"/>
  <c r="D23" i="6" l="1"/>
  <c r="D21" i="6"/>
  <c r="H22" i="6"/>
  <c r="D22" i="6" s="1"/>
  <c r="H23" i="6"/>
  <c r="H21" i="6"/>
  <c r="H8" i="6" l="1"/>
  <c r="D8" i="6" s="1"/>
  <c r="H9" i="6"/>
  <c r="D9" i="6" s="1"/>
  <c r="H10" i="6"/>
  <c r="H11" i="6"/>
  <c r="D11" i="6" s="1"/>
  <c r="H12" i="6"/>
  <c r="H13" i="6"/>
  <c r="H5" i="6"/>
  <c r="D5" i="6" s="1"/>
  <c r="G5" i="6"/>
  <c r="H4" i="6"/>
  <c r="D4" i="6" s="1"/>
  <c r="D44" i="6"/>
  <c r="D45" i="6"/>
  <c r="D41" i="6"/>
  <c r="D40" i="6"/>
  <c r="D39" i="6"/>
  <c r="D38" i="6"/>
  <c r="H6" i="6" l="1"/>
  <c r="H7" i="6"/>
  <c r="E45" i="6" l="1"/>
  <c r="E43" i="6"/>
  <c r="E44" i="6"/>
  <c r="D42" i="6"/>
  <c r="E42" i="6" s="1"/>
  <c r="E41" i="6"/>
  <c r="E40" i="6"/>
  <c r="E39" i="6"/>
  <c r="D15" i="6"/>
  <c r="A28" i="6"/>
  <c r="A24" i="6"/>
  <c r="A5" i="6"/>
  <c r="A6" i="6" s="1"/>
  <c r="C46" i="6"/>
  <c r="A19" i="6" l="1"/>
  <c r="A7" i="6" l="1"/>
  <c r="A8" i="6" s="1"/>
  <c r="A9" i="6" s="1"/>
  <c r="A10" i="6" s="1"/>
  <c r="A11" i="6" s="1"/>
  <c r="A12" i="6" s="1"/>
  <c r="A13" i="6" s="1"/>
  <c r="A15" i="6" s="1"/>
  <c r="E31" i="6"/>
  <c r="A31" i="6" l="1"/>
  <c r="F31" i="6"/>
  <c r="D46" i="6"/>
  <c r="D31" i="6"/>
  <c r="A32" i="6" l="1"/>
  <c r="E19" i="6"/>
  <c r="E32" i="6" s="1"/>
  <c r="D19" i="6"/>
  <c r="E34" i="6"/>
  <c r="E38" i="6"/>
  <c r="E46" i="6" s="1"/>
  <c r="D32" i="6" l="1"/>
  <c r="E33" i="6"/>
  <c r="E35" i="6" s="1"/>
</calcChain>
</file>

<file path=xl/sharedStrings.xml><?xml version="1.0" encoding="utf-8"?>
<sst xmlns="http://schemas.openxmlformats.org/spreadsheetml/2006/main" count="106" uniqueCount="87">
  <si>
    <t>№</t>
  </si>
  <si>
    <t>ФИО</t>
  </si>
  <si>
    <t>Должность</t>
  </si>
  <si>
    <t>Оклад без повышающего коэффициента за специфику работы</t>
  </si>
  <si>
    <t>Педагоги</t>
  </si>
  <si>
    <t>ИТОГО по штатной расстановке:</t>
  </si>
  <si>
    <t>ед.</t>
  </si>
  <si>
    <t>ИТОГО по штатному расписанию:</t>
  </si>
  <si>
    <t>Вакансии:</t>
  </si>
  <si>
    <t>ОСНОВНОЙ
 ПЕРСОНАЛ:</t>
  </si>
  <si>
    <t>штатное 
расписание</t>
  </si>
  <si>
    <t>штатная 
расстановка</t>
  </si>
  <si>
    <t>вакансии</t>
  </si>
  <si>
    <t>Руководитель:</t>
  </si>
  <si>
    <t>подпись</t>
  </si>
  <si>
    <t>не учит., т.к. внутр.совм.</t>
  </si>
  <si>
    <t>Количество ставок, 
 ед.</t>
  </si>
  <si>
    <t>Преподаватель-организатор ОБЖ</t>
  </si>
  <si>
    <t xml:space="preserve">Социальный педагог </t>
  </si>
  <si>
    <t>Педагог-организатор</t>
  </si>
  <si>
    <t>Работники, являющиеся внешними  совместителями</t>
  </si>
  <si>
    <t xml:space="preserve">Работники, выполняющие постоянную работу по трудовому договору 
на условиях полного рабочего времени </t>
  </si>
  <si>
    <t>Работники, выполняющие постоянную работу по трудовому договору  
на условиях полного рабочего времени БОЛЕЕ чем на одну ставку</t>
  </si>
  <si>
    <t>Работники, выполняющие постоянную работу по трудовому договору  
на условиях полного рабочего времени МЕНЕЕ чем на одну ставку</t>
  </si>
  <si>
    <t>ШТАТНОЕ  РАСПИСАНИЕ</t>
  </si>
  <si>
    <t>педагоги (осн. персонал)
по тарификации</t>
  </si>
  <si>
    <t>ПДО (ф.004)</t>
  </si>
  <si>
    <t>внутр.совм.</t>
  </si>
  <si>
    <t>Учитель-логопед</t>
  </si>
  <si>
    <t>Педагог-психолог</t>
  </si>
  <si>
    <t>Воспитатель</t>
  </si>
  <si>
    <t>Тьютер</t>
  </si>
  <si>
    <t>Байдала</t>
  </si>
  <si>
    <t>Балуева</t>
  </si>
  <si>
    <t>Головина</t>
  </si>
  <si>
    <t>Елисеев</t>
  </si>
  <si>
    <t>Ипатова</t>
  </si>
  <si>
    <t>Матвеева</t>
  </si>
  <si>
    <t>Нирода</t>
  </si>
  <si>
    <t>Педагог-библиотекарь</t>
  </si>
  <si>
    <t>Деткова</t>
  </si>
  <si>
    <t>О.Д. Свидерская</t>
  </si>
  <si>
    <t>Тропникова</t>
  </si>
  <si>
    <t>Старикова</t>
  </si>
  <si>
    <t>Щепоткина</t>
  </si>
  <si>
    <t>Сорванова</t>
  </si>
  <si>
    <r>
      <t xml:space="preserve">Воспитатель  </t>
    </r>
    <r>
      <rPr>
        <sz val="12"/>
        <color rgb="FF000099"/>
        <rFont val="Times New Roman"/>
        <family val="1"/>
        <charset val="204"/>
      </rPr>
      <t>внутр.совмещение</t>
    </r>
  </si>
  <si>
    <t xml:space="preserve"> ТАРИФИКАЦИЯ  на 2020/2021учебный год:</t>
  </si>
  <si>
    <t>Федотова</t>
  </si>
  <si>
    <r>
      <t xml:space="preserve">1301,5 час /18час =  
72,31  </t>
    </r>
    <r>
      <rPr>
        <b/>
        <sz val="12"/>
        <color rgb="FFFF0000"/>
        <rFont val="Times New Roman"/>
        <family val="1"/>
        <charset val="204"/>
      </rPr>
      <t>ставок</t>
    </r>
  </si>
  <si>
    <t>(наименование учреждения)</t>
  </si>
  <si>
    <t>№ п/п</t>
  </si>
  <si>
    <t>Исходные данные для расчета размера среднего оклада, ставки работников, которые относятся к основному персоналу</t>
  </si>
  <si>
    <t>Примечание:</t>
  </si>
  <si>
    <t>*внутренние совместители, совмещающие должности в порядке расширения зоны обслуживания, учитываются только по основной должности</t>
  </si>
  <si>
    <t>"____"___________202__г.</t>
  </si>
  <si>
    <t>учитель</t>
  </si>
  <si>
    <t>педагог дополнительного образования</t>
  </si>
  <si>
    <t>ВСЕГО</t>
  </si>
  <si>
    <t>Наименование должности</t>
  </si>
  <si>
    <t>(расшифровка подписи)</t>
  </si>
  <si>
    <t>(подпись)</t>
  </si>
  <si>
    <t>Количество ставок на 01 сентября текущего года</t>
  </si>
  <si>
    <r>
      <t xml:space="preserve">Размер оклада, ставки заработной платы </t>
    </r>
    <r>
      <rPr>
        <b/>
        <sz val="10"/>
        <color theme="1"/>
        <rFont val="Times New Roman"/>
        <family val="1"/>
        <charset val="204"/>
      </rPr>
      <t>без учета повышающих коэффициентов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за специфику работы, за работу в сельской местности и уровень квалификации </t>
    </r>
    <r>
      <rPr>
        <sz val="10"/>
        <color theme="1"/>
        <rFont val="Times New Roman"/>
        <family val="1"/>
        <charset val="204"/>
      </rPr>
      <t>(согласно Приложению к Положению об оплате труда)</t>
    </r>
  </si>
  <si>
    <t>Раздел 1. Работники, относящиеся к основному персоналу, учитываемые в штатном расписании*</t>
  </si>
  <si>
    <t>** данные учитываются на условиях неполного рабочего времени</t>
  </si>
  <si>
    <t>2. Работники, являющиеся внешними совместителями**</t>
  </si>
  <si>
    <r>
      <t>ФИО работника (</t>
    </r>
    <r>
      <rPr>
        <i/>
        <sz val="10"/>
        <color theme="1"/>
        <rFont val="Times New Roman"/>
        <family val="1"/>
        <charset val="204"/>
      </rPr>
      <t>если штатная единица не занята указать "вакансия"</t>
    </r>
    <r>
      <rPr>
        <sz val="10"/>
        <color theme="1"/>
        <rFont val="Times New Roman"/>
        <family val="1"/>
        <charset val="204"/>
      </rPr>
      <t>)</t>
    </r>
  </si>
  <si>
    <t xml:space="preserve">1. Работники, выполняющие постоянную работу по трудовому договору 
на условиях полного рабочего времени и выполняющие постоянную работу* </t>
  </si>
  <si>
    <t>Количество штатных единиц на 01 сентября текущего годя</t>
  </si>
  <si>
    <t>Размер оклада, ставки заработной платы без учета повышающих коэффициентов за специфику работы, за работу в сельской местности и уровень квалификации (согласно Приложению к Положению об оплате труда)</t>
  </si>
  <si>
    <t>Количество ставок на 01 сентября текущего года, 
 ед.</t>
  </si>
  <si>
    <t>ВСЕГО по тарификационному списку</t>
  </si>
  <si>
    <t>8=6/7</t>
  </si>
  <si>
    <t>вакансии (по должности "учитель")</t>
  </si>
  <si>
    <t>вакансии (по должности "педагог дополнительного образования")</t>
  </si>
  <si>
    <t>*** данные определяются исходя из тарифицируемой педагогической нагрузки</t>
  </si>
  <si>
    <r>
      <t>Раздел 2. Работники, относящиеся к основному персоналу, учитываемые в тарификационном списке***(</t>
    </r>
    <r>
      <rPr>
        <b/>
        <i/>
        <sz val="10"/>
        <rFont val="Times New Roman"/>
        <family val="1"/>
        <charset val="204"/>
      </rPr>
      <t>для общеобразовательных учреждений</t>
    </r>
    <r>
      <rPr>
        <b/>
        <sz val="11"/>
        <rFont val="Times New Roman"/>
        <family val="1"/>
        <charset val="204"/>
      </rPr>
      <t>)</t>
    </r>
  </si>
  <si>
    <r>
      <t>ВСЕГО по тарификационному списку (</t>
    </r>
    <r>
      <rPr>
        <i/>
        <sz val="12"/>
        <rFont val="Times New Roman"/>
        <family val="1"/>
        <charset val="204"/>
      </rPr>
      <t>без учета вакантных должностей</t>
    </r>
    <r>
      <rPr>
        <sz val="12"/>
        <rFont val="Times New Roman"/>
        <family val="1"/>
        <charset val="204"/>
      </rPr>
      <t>)</t>
    </r>
  </si>
  <si>
    <t>5=3/4</t>
  </si>
  <si>
    <t>Примечание (внутреннее совместительство в порядке расширения зоны обслуживания)</t>
  </si>
  <si>
    <t>Общая педагогическая нагрузка в неделю на 01 сентября текущего года</t>
  </si>
  <si>
    <t>Норма часов педагогической нагрузки в неделю по должности</t>
  </si>
  <si>
    <t>Норма часов на ставку в неделю по должности</t>
  </si>
  <si>
    <t>Количество часов в неделю на 01 сентября текущего года по должности</t>
  </si>
  <si>
    <t>по состоянию на 01 сентября 20____года</t>
  </si>
  <si>
    <t>Приложение № 21                                                             к Положению по единой учетной политике администраций территориальных органов Администрации городского округа «Город Архангельск» и муниципальных учреждений городского округа «Город Архангельск», обслуживаемых муниципальным казенным учреждением городского округа «Город Архангельск» «Центр бухгалтерского и экономического обслуживания»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</si>
</sst>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99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rgb="FF000099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99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9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6" fillId="0" borderId="0" xfId="0" applyFont="1"/>
    <xf numFmtId="0" fontId="0" fillId="0" borderId="0" xfId="0" applyBorder="1"/>
    <xf numFmtId="0" fontId="8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1" fillId="0" borderId="10" xfId="0" applyFont="1" applyBorder="1" applyAlignment="1">
      <alignment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4" fontId="2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right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indent="2"/>
    </xf>
    <xf numFmtId="4" fontId="2" fillId="0" borderId="12" xfId="0" applyNumberFormat="1" applyFont="1" applyBorder="1" applyAlignment="1">
      <alignment horizontal="right" indent="2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4" xfId="0" applyFont="1" applyBorder="1"/>
    <xf numFmtId="0" fontId="1" fillId="0" borderId="0" xfId="0" applyFont="1" applyAlignment="1">
      <alignment horizontal="left" indent="1"/>
    </xf>
    <xf numFmtId="2" fontId="10" fillId="0" borderId="0" xfId="0" applyNumberFormat="1" applyFont="1" applyFill="1"/>
    <xf numFmtId="2" fontId="10" fillId="0" borderId="0" xfId="0" applyNumberFormat="1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/>
    <xf numFmtId="4" fontId="2" fillId="3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3" fillId="0" borderId="0" xfId="0" applyFont="1"/>
    <xf numFmtId="0" fontId="12" fillId="0" borderId="0" xfId="0" applyFont="1" applyFill="1"/>
    <xf numFmtId="0" fontId="13" fillId="0" borderId="0" xfId="0" applyFont="1" applyFill="1"/>
    <xf numFmtId="0" fontId="15" fillId="0" borderId="0" xfId="0" applyFont="1"/>
    <xf numFmtId="0" fontId="1" fillId="0" borderId="1" xfId="0" applyFont="1" applyBorder="1" applyAlignment="1">
      <alignment horizontal="left" wrapText="1" indent="1"/>
    </xf>
    <xf numFmtId="0" fontId="2" fillId="0" borderId="1" xfId="0" applyFont="1" applyBorder="1"/>
    <xf numFmtId="4" fontId="13" fillId="0" borderId="0" xfId="0" applyNumberFormat="1" applyFont="1"/>
    <xf numFmtId="0" fontId="5" fillId="0" borderId="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2" fillId="0" borderId="10" xfId="0" applyFont="1" applyBorder="1"/>
    <xf numFmtId="0" fontId="2" fillId="0" borderId="3" xfId="0" applyFont="1" applyBorder="1" applyAlignment="1">
      <alignment horizontal="center"/>
    </xf>
    <xf numFmtId="0" fontId="2" fillId="3" borderId="12" xfId="0" applyFont="1" applyFill="1" applyBorder="1"/>
    <xf numFmtId="4" fontId="2" fillId="3" borderId="12" xfId="0" applyNumberFormat="1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6" borderId="16" xfId="0" applyFont="1" applyFill="1" applyBorder="1"/>
    <xf numFmtId="4" fontId="2" fillId="6" borderId="16" xfId="0" applyNumberFormat="1" applyFont="1" applyFill="1" applyBorder="1" applyAlignment="1">
      <alignment horizontal="center" vertical="center" wrapText="1"/>
    </xf>
    <xf numFmtId="2" fontId="2" fillId="6" borderId="17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/>
    <xf numFmtId="0" fontId="1" fillId="5" borderId="4" xfId="0" applyFont="1" applyFill="1" applyBorder="1"/>
    <xf numFmtId="4" fontId="2" fillId="5" borderId="4" xfId="0" applyNumberFormat="1" applyFont="1" applyFill="1" applyBorder="1" applyAlignment="1">
      <alignment horizontal="center"/>
    </xf>
    <xf numFmtId="2" fontId="2" fillId="5" borderId="5" xfId="0" applyNumberFormat="1" applyFont="1" applyFill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2" fillId="0" borderId="1" xfId="0" applyFont="1" applyBorder="1" applyAlignment="1">
      <alignment horizontal="right" vertical="center" indent="1"/>
    </xf>
    <xf numFmtId="0" fontId="2" fillId="0" borderId="12" xfId="0" applyFont="1" applyBorder="1" applyAlignment="1">
      <alignment horizontal="right" vertical="center" indent="1"/>
    </xf>
    <xf numFmtId="49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15" fillId="0" borderId="0" xfId="0" applyFont="1" applyAlignment="1">
      <alignment horizontal="center"/>
    </xf>
    <xf numFmtId="2" fontId="2" fillId="6" borderId="15" xfId="0" applyNumberFormat="1" applyFont="1" applyFill="1" applyBorder="1" applyAlignment="1">
      <alignment horizontal="center"/>
    </xf>
    <xf numFmtId="2" fontId="2" fillId="5" borderId="19" xfId="0" applyNumberFormat="1" applyFont="1" applyFill="1" applyBorder="1" applyAlignment="1">
      <alignment horizontal="center"/>
    </xf>
    <xf numFmtId="4" fontId="9" fillId="0" borderId="0" xfId="0" applyNumberFormat="1" applyFont="1"/>
    <xf numFmtId="0" fontId="18" fillId="0" borderId="1" xfId="0" applyFont="1" applyBorder="1" applyAlignment="1">
      <alignment horizontal="left" vertical="center" wrapText="1" indent="1"/>
    </xf>
    <xf numFmtId="4" fontId="18" fillId="0" borderId="1" xfId="0" applyNumberFormat="1" applyFont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 indent="1"/>
    </xf>
    <xf numFmtId="0" fontId="17" fillId="0" borderId="0" xfId="0" applyFont="1" applyBorder="1"/>
    <xf numFmtId="0" fontId="17" fillId="0" borderId="0" xfId="0" applyFont="1"/>
    <xf numFmtId="0" fontId="2" fillId="3" borderId="10" xfId="0" applyFont="1" applyFill="1" applyBorder="1" applyAlignment="1">
      <alignment horizontal="center"/>
    </xf>
    <xf numFmtId="0" fontId="19" fillId="0" borderId="1" xfId="0" applyFont="1" applyBorder="1" applyAlignment="1">
      <alignment horizontal="left" vertical="center" wrapText="1" indent="1"/>
    </xf>
    <xf numFmtId="4" fontId="19" fillId="0" borderId="1" xfId="0" applyNumberFormat="1" applyFont="1" applyBorder="1" applyAlignment="1">
      <alignment horizontal="center" vertical="center" wrapText="1"/>
    </xf>
    <xf numFmtId="165" fontId="19" fillId="0" borderId="3" xfId="0" applyNumberFormat="1" applyFont="1" applyBorder="1" applyAlignment="1">
      <alignment horizontal="center" vertical="center" wrapText="1"/>
    </xf>
    <xf numFmtId="4" fontId="0" fillId="0" borderId="0" xfId="0" applyNumberFormat="1" applyFont="1"/>
    <xf numFmtId="0" fontId="19" fillId="0" borderId="3" xfId="0" applyFont="1" applyBorder="1" applyAlignment="1">
      <alignment horizontal="left" vertical="center" wrapText="1" indent="1"/>
    </xf>
    <xf numFmtId="4" fontId="1" fillId="0" borderId="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4" fontId="1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" fontId="18" fillId="0" borderId="23" xfId="0" applyNumberFormat="1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" fontId="1" fillId="0" borderId="1" xfId="0" applyNumberFormat="1" applyFont="1" applyFill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" fontId="18" fillId="0" borderId="24" xfId="0" applyNumberFormat="1" applyFont="1" applyBorder="1" applyAlignment="1">
      <alignment horizontal="center" vertical="center" wrapText="1"/>
    </xf>
    <xf numFmtId="4" fontId="18" fillId="0" borderId="12" xfId="0" applyNumberFormat="1" applyFont="1" applyBorder="1" applyAlignment="1">
      <alignment horizontal="center" vertical="center" wrapText="1"/>
    </xf>
    <xf numFmtId="4" fontId="1" fillId="0" borderId="23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/>
    </xf>
    <xf numFmtId="0" fontId="1" fillId="0" borderId="16" xfId="0" applyFont="1" applyFill="1" applyBorder="1"/>
    <xf numFmtId="4" fontId="1" fillId="0" borderId="16" xfId="0" applyNumberFormat="1" applyFont="1" applyFill="1" applyBorder="1" applyAlignment="1">
      <alignment horizontal="center"/>
    </xf>
    <xf numFmtId="0" fontId="9" fillId="0" borderId="0" xfId="0" applyFont="1" applyFill="1"/>
    <xf numFmtId="0" fontId="26" fillId="0" borderId="18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0" xfId="0" applyFont="1"/>
    <xf numFmtId="4" fontId="18" fillId="0" borderId="16" xfId="0" applyNumberFormat="1" applyFont="1" applyBorder="1" applyAlignment="1">
      <alignment horizontal="center" vertical="center" wrapText="1"/>
    </xf>
    <xf numFmtId="0" fontId="1" fillId="0" borderId="1" xfId="0" applyFont="1" applyBorder="1"/>
    <xf numFmtId="4" fontId="1" fillId="0" borderId="23" xfId="0" applyNumberFormat="1" applyFont="1" applyFill="1" applyBorder="1" applyAlignment="1">
      <alignment horizontal="center"/>
    </xf>
    <xf numFmtId="0" fontId="5" fillId="0" borderId="0" xfId="0" applyFont="1"/>
    <xf numFmtId="0" fontId="26" fillId="0" borderId="1" xfId="0" applyFont="1" applyBorder="1" applyAlignment="1">
      <alignment horizontal="center" vertical="center" wrapText="1"/>
    </xf>
    <xf numFmtId="165" fontId="18" fillId="0" borderId="23" xfId="0" applyNumberFormat="1" applyFont="1" applyBorder="1" applyAlignment="1">
      <alignment horizontal="center" vertical="center" wrapText="1"/>
    </xf>
    <xf numFmtId="4" fontId="1" fillId="0" borderId="42" xfId="0" applyNumberFormat="1" applyFont="1" applyFill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165" fontId="21" fillId="0" borderId="44" xfId="0" applyNumberFormat="1" applyFont="1" applyBorder="1" applyAlignment="1">
      <alignment horizontal="center" vertical="center" wrapText="1"/>
    </xf>
    <xf numFmtId="166" fontId="21" fillId="0" borderId="44" xfId="0" applyNumberFormat="1" applyFont="1" applyBorder="1" applyAlignment="1">
      <alignment horizontal="center" vertical="center" wrapText="1"/>
    </xf>
    <xf numFmtId="4" fontId="21" fillId="0" borderId="44" xfId="0" applyNumberFormat="1" applyFont="1" applyBorder="1" applyAlignment="1">
      <alignment horizontal="center" vertical="center" wrapText="1"/>
    </xf>
    <xf numFmtId="4" fontId="5" fillId="0" borderId="44" xfId="0" applyNumberFormat="1" applyFont="1" applyFill="1" applyBorder="1" applyAlignment="1">
      <alignment horizontal="center" vertical="center" wrapText="1"/>
    </xf>
    <xf numFmtId="4" fontId="5" fillId="0" borderId="44" xfId="0" applyNumberFormat="1" applyFont="1" applyFill="1" applyBorder="1" applyAlignment="1">
      <alignment horizontal="center"/>
    </xf>
    <xf numFmtId="4" fontId="6" fillId="0" borderId="44" xfId="0" applyNumberFormat="1" applyFont="1" applyBorder="1"/>
    <xf numFmtId="4" fontId="21" fillId="0" borderId="44" xfId="0" applyNumberFormat="1" applyFont="1" applyFill="1" applyBorder="1" applyAlignment="1">
      <alignment horizontal="center" vertical="center" wrapText="1"/>
    </xf>
    <xf numFmtId="4" fontId="24" fillId="0" borderId="44" xfId="0" applyNumberFormat="1" applyFont="1" applyBorder="1" applyAlignment="1">
      <alignment horizontal="center" vertical="center"/>
    </xf>
    <xf numFmtId="0" fontId="5" fillId="0" borderId="45" xfId="0" applyFont="1" applyBorder="1"/>
    <xf numFmtId="0" fontId="5" fillId="0" borderId="44" xfId="0" applyFont="1" applyFill="1" applyBorder="1" applyAlignment="1">
      <alignment horizontal="center" vertical="center" wrapText="1"/>
    </xf>
    <xf numFmtId="4" fontId="18" fillId="0" borderId="46" xfId="0" applyNumberFormat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left"/>
    </xf>
    <xf numFmtId="0" fontId="5" fillId="0" borderId="44" xfId="0" applyFont="1" applyBorder="1"/>
    <xf numFmtId="0" fontId="5" fillId="0" borderId="41" xfId="0" applyFont="1" applyBorder="1"/>
    <xf numFmtId="0" fontId="5" fillId="0" borderId="36" xfId="0" applyFont="1" applyBorder="1"/>
    <xf numFmtId="0" fontId="26" fillId="0" borderId="44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6" fillId="0" borderId="0" xfId="0" applyFont="1" applyAlignment="1"/>
    <xf numFmtId="164" fontId="18" fillId="0" borderId="23" xfId="0" applyNumberFormat="1" applyFont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 indent="2"/>
    </xf>
    <xf numFmtId="0" fontId="2" fillId="2" borderId="8" xfId="0" applyFont="1" applyFill="1" applyBorder="1" applyAlignment="1">
      <alignment horizontal="left" vertical="center" wrapText="1" indent="2"/>
    </xf>
    <xf numFmtId="0" fontId="2" fillId="2" borderId="9" xfId="0" applyFont="1" applyFill="1" applyBorder="1" applyAlignment="1">
      <alignment horizontal="left" vertical="center" wrapText="1" indent="2"/>
    </xf>
    <xf numFmtId="0" fontId="2" fillId="0" borderId="12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 indent="2"/>
    </xf>
    <xf numFmtId="0" fontId="2" fillId="4" borderId="8" xfId="0" applyFont="1" applyFill="1" applyBorder="1" applyAlignment="1">
      <alignment horizontal="left" vertical="center" wrapText="1" indent="2"/>
    </xf>
    <xf numFmtId="0" fontId="2" fillId="4" borderId="9" xfId="0" applyFont="1" applyFill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0" fontId="7" fillId="7" borderId="4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23" fillId="7" borderId="31" xfId="0" applyFont="1" applyFill="1" applyBorder="1" applyAlignment="1">
      <alignment horizontal="center" vertical="center" wrapText="1"/>
    </xf>
    <xf numFmtId="0" fontId="23" fillId="7" borderId="33" xfId="0" applyFont="1" applyFill="1" applyBorder="1" applyAlignment="1">
      <alignment horizontal="center" vertical="center" wrapText="1"/>
    </xf>
    <xf numFmtId="0" fontId="23" fillId="7" borderId="37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left"/>
    </xf>
    <xf numFmtId="0" fontId="18" fillId="0" borderId="33" xfId="0" applyFont="1" applyFill="1" applyBorder="1" applyAlignment="1">
      <alignment horizontal="left"/>
    </xf>
    <xf numFmtId="0" fontId="18" fillId="0" borderId="32" xfId="0" applyFont="1" applyFill="1" applyBorder="1" applyAlignment="1">
      <alignment horizontal="left"/>
    </xf>
    <xf numFmtId="0" fontId="18" fillId="0" borderId="16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16" xfId="0" applyNumberFormat="1" applyFont="1" applyBorder="1" applyAlignment="1">
      <alignment horizontal="center" vertical="center" wrapText="1"/>
    </xf>
    <xf numFmtId="4" fontId="18" fillId="0" borderId="35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165" fontId="1" fillId="0" borderId="15" xfId="0" applyNumberFormat="1" applyFont="1" applyFill="1" applyBorder="1" applyAlignment="1">
      <alignment horizontal="center" vertical="center" wrapText="1"/>
    </xf>
    <xf numFmtId="165" fontId="1" fillId="0" borderId="34" xfId="0" applyNumberFormat="1" applyFont="1" applyFill="1" applyBorder="1" applyAlignment="1">
      <alignment horizontal="center" vertical="center" wrapText="1"/>
    </xf>
    <xf numFmtId="165" fontId="1" fillId="0" borderId="18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35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14" fontId="6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/>
    </xf>
    <xf numFmtId="0" fontId="21" fillId="0" borderId="2" xfId="0" applyFont="1" applyFill="1" applyBorder="1" applyAlignment="1">
      <alignment horizontal="center" vertical="center" wrapText="1"/>
    </xf>
    <xf numFmtId="0" fontId="18" fillId="0" borderId="27" xfId="0" applyFont="1" applyBorder="1" applyAlignment="1">
      <alignment horizontal="left" wrapText="1"/>
    </xf>
    <xf numFmtId="0" fontId="18" fillId="0" borderId="14" xfId="0" applyFont="1" applyBorder="1" applyAlignment="1">
      <alignment horizontal="left" wrapText="1"/>
    </xf>
    <xf numFmtId="0" fontId="18" fillId="0" borderId="28" xfId="0" applyFont="1" applyBorder="1" applyAlignment="1">
      <alignment horizontal="left" wrapText="1"/>
    </xf>
    <xf numFmtId="0" fontId="21" fillId="0" borderId="29" xfId="0" applyFont="1" applyBorder="1" applyAlignment="1">
      <alignment horizontal="left" wrapText="1"/>
    </xf>
    <xf numFmtId="0" fontId="21" fillId="0" borderId="39" xfId="0" applyFont="1" applyBorder="1" applyAlignment="1">
      <alignment horizontal="left" wrapText="1"/>
    </xf>
    <xf numFmtId="0" fontId="21" fillId="0" borderId="30" xfId="0" applyFont="1" applyBorder="1" applyAlignment="1">
      <alignment horizontal="left" wrapText="1"/>
    </xf>
    <xf numFmtId="0" fontId="21" fillId="0" borderId="25" xfId="0" applyFont="1" applyBorder="1" applyAlignment="1">
      <alignment horizontal="left" wrapText="1"/>
    </xf>
    <xf numFmtId="0" fontId="21" fillId="0" borderId="26" xfId="0" applyFont="1" applyBorder="1" applyAlignment="1">
      <alignment horizontal="left" wrapText="1"/>
    </xf>
    <xf numFmtId="0" fontId="21" fillId="0" borderId="38" xfId="0" applyFont="1" applyBorder="1" applyAlignment="1">
      <alignment horizontal="left" wrapText="1"/>
    </xf>
    <xf numFmtId="4" fontId="18" fillId="0" borderId="22" xfId="0" applyNumberFormat="1" applyFont="1" applyFill="1" applyBorder="1" applyAlignment="1">
      <alignment horizontal="center" vertical="center" wrapText="1"/>
    </xf>
    <xf numFmtId="4" fontId="18" fillId="0" borderId="33" xfId="0" applyNumberFormat="1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horizontal="left" wrapText="1"/>
    </xf>
    <xf numFmtId="0" fontId="18" fillId="0" borderId="26" xfId="0" applyFont="1" applyBorder="1" applyAlignment="1">
      <alignment horizontal="left" wrapText="1"/>
    </xf>
    <xf numFmtId="0" fontId="18" fillId="0" borderId="38" xfId="0" applyFont="1" applyBorder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47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4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6600"/>
      <color rgb="FF0000CC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22" zoomScaleNormal="100" zoomScaleSheetLayoutView="100" workbookViewId="0">
      <selection activeCell="E30" sqref="E30"/>
    </sheetView>
  </sheetViews>
  <sheetFormatPr defaultRowHeight="15" x14ac:dyDescent="0.25"/>
  <cols>
    <col min="1" max="1" width="9.140625" style="1"/>
    <col min="2" max="2" width="28.5703125" style="1" customWidth="1"/>
    <col min="3" max="3" width="35.85546875" style="1" customWidth="1"/>
    <col min="4" max="4" width="18.28515625" style="1" customWidth="1"/>
    <col min="5" max="5" width="21.28515625" style="1" customWidth="1"/>
    <col min="6" max="6" width="15.28515625" style="37" customWidth="1"/>
    <col min="7" max="7" width="10.7109375" bestFit="1" customWidth="1"/>
    <col min="8" max="8" width="14.140625" customWidth="1"/>
  </cols>
  <sheetData>
    <row r="1" spans="1:9" ht="88.5" customHeight="1" thickBot="1" x14ac:dyDescent="0.3">
      <c r="A1" s="45" t="s">
        <v>0</v>
      </c>
      <c r="B1" s="46" t="s">
        <v>1</v>
      </c>
      <c r="C1" s="46" t="s">
        <v>2</v>
      </c>
      <c r="D1" s="46" t="s">
        <v>3</v>
      </c>
      <c r="E1" s="47" t="s">
        <v>16</v>
      </c>
    </row>
    <row r="2" spans="1:9" ht="20.25" customHeight="1" x14ac:dyDescent="0.25">
      <c r="A2" s="162" t="s">
        <v>24</v>
      </c>
      <c r="B2" s="163"/>
      <c r="C2" s="163"/>
      <c r="D2" s="163"/>
      <c r="E2" s="164"/>
    </row>
    <row r="3" spans="1:9" ht="32.25" customHeight="1" x14ac:dyDescent="0.25">
      <c r="A3" s="159" t="s">
        <v>21</v>
      </c>
      <c r="B3" s="160"/>
      <c r="C3" s="160"/>
      <c r="D3" s="160"/>
      <c r="E3" s="161"/>
      <c r="H3" s="94">
        <v>6470</v>
      </c>
    </row>
    <row r="4" spans="1:9" ht="17.100000000000001" customHeight="1" x14ac:dyDescent="0.25">
      <c r="A4" s="48">
        <v>1</v>
      </c>
      <c r="B4" s="78" t="s">
        <v>33</v>
      </c>
      <c r="C4" s="78" t="s">
        <v>30</v>
      </c>
      <c r="D4" s="79">
        <f>H4</f>
        <v>7829</v>
      </c>
      <c r="E4" s="80">
        <v>1</v>
      </c>
      <c r="F4" s="88"/>
      <c r="G4" s="92">
        <v>1.21</v>
      </c>
      <c r="H4" s="93">
        <f>ROUND($H$3*G4,0)</f>
        <v>7829</v>
      </c>
      <c r="I4" s="93"/>
    </row>
    <row r="5" spans="1:9" ht="17.100000000000001" customHeight="1" x14ac:dyDescent="0.25">
      <c r="A5" s="48">
        <f>A4+1</f>
        <v>2</v>
      </c>
      <c r="B5" s="78" t="s">
        <v>34</v>
      </c>
      <c r="C5" s="78" t="s">
        <v>30</v>
      </c>
      <c r="D5" s="79">
        <f t="shared" ref="D5:D11" si="0">H5</f>
        <v>7829</v>
      </c>
      <c r="E5" s="80">
        <v>1</v>
      </c>
      <c r="F5" s="88"/>
      <c r="G5" s="92">
        <f>G4</f>
        <v>1.21</v>
      </c>
      <c r="H5" s="93">
        <f>ROUND($H$3*G5,0)</f>
        <v>7829</v>
      </c>
      <c r="I5" s="93"/>
    </row>
    <row r="6" spans="1:9" ht="17.100000000000001" customHeight="1" x14ac:dyDescent="0.25">
      <c r="A6" s="48">
        <f>A5+1</f>
        <v>3</v>
      </c>
      <c r="B6" s="78" t="s">
        <v>36</v>
      </c>
      <c r="C6" s="78" t="s">
        <v>39</v>
      </c>
      <c r="D6" s="79">
        <v>8541</v>
      </c>
      <c r="E6" s="80">
        <v>1</v>
      </c>
      <c r="F6" s="88"/>
      <c r="G6" s="92">
        <v>1.32</v>
      </c>
      <c r="H6" s="93">
        <f>ROUND($H$3*G6,0)</f>
        <v>8540</v>
      </c>
      <c r="I6" s="93"/>
    </row>
    <row r="7" spans="1:9" ht="17.100000000000001" customHeight="1" x14ac:dyDescent="0.25">
      <c r="A7" s="48">
        <f t="shared" ref="A7:A13" si="1">A6+1</f>
        <v>4</v>
      </c>
      <c r="B7" s="78" t="s">
        <v>45</v>
      </c>
      <c r="C7" s="78" t="s">
        <v>39</v>
      </c>
      <c r="D7" s="79">
        <v>8541</v>
      </c>
      <c r="E7" s="80">
        <v>1</v>
      </c>
      <c r="F7" s="88"/>
      <c r="G7" s="92">
        <v>1.32</v>
      </c>
      <c r="H7" s="93">
        <f t="shared" ref="H7:H13" si="2">ROUND($H$3*G7,0)</f>
        <v>8540</v>
      </c>
      <c r="I7" s="93"/>
    </row>
    <row r="8" spans="1:9" ht="17.100000000000001" customHeight="1" x14ac:dyDescent="0.25">
      <c r="A8" s="48">
        <f t="shared" si="1"/>
        <v>5</v>
      </c>
      <c r="B8" s="78" t="s">
        <v>42</v>
      </c>
      <c r="C8" s="78" t="s">
        <v>19</v>
      </c>
      <c r="D8" s="79">
        <f t="shared" si="0"/>
        <v>7117</v>
      </c>
      <c r="E8" s="80">
        <v>1</v>
      </c>
      <c r="F8" s="88"/>
      <c r="G8" s="92">
        <v>1.1000000000000001</v>
      </c>
      <c r="H8" s="93">
        <f t="shared" si="2"/>
        <v>7117</v>
      </c>
      <c r="I8" s="93"/>
    </row>
    <row r="9" spans="1:9" ht="17.100000000000001" customHeight="1" x14ac:dyDescent="0.25">
      <c r="A9" s="48">
        <f t="shared" si="1"/>
        <v>6</v>
      </c>
      <c r="B9" s="78" t="s">
        <v>32</v>
      </c>
      <c r="C9" s="78" t="s">
        <v>29</v>
      </c>
      <c r="D9" s="79">
        <f t="shared" si="0"/>
        <v>7829</v>
      </c>
      <c r="E9" s="80">
        <v>1</v>
      </c>
      <c r="F9" s="88"/>
      <c r="G9" s="92">
        <v>1.21</v>
      </c>
      <c r="H9" s="93">
        <f t="shared" si="2"/>
        <v>7829</v>
      </c>
      <c r="I9" s="93"/>
    </row>
    <row r="10" spans="1:9" ht="17.100000000000001" customHeight="1" x14ac:dyDescent="0.25">
      <c r="A10" s="48">
        <f t="shared" si="1"/>
        <v>7</v>
      </c>
      <c r="B10" s="78" t="s">
        <v>35</v>
      </c>
      <c r="C10" s="78" t="s">
        <v>17</v>
      </c>
      <c r="D10" s="79">
        <v>8541</v>
      </c>
      <c r="E10" s="80">
        <v>1</v>
      </c>
      <c r="F10" s="88">
        <v>9993</v>
      </c>
      <c r="G10" s="92">
        <v>1.32</v>
      </c>
      <c r="H10" s="93">
        <f t="shared" si="2"/>
        <v>8540</v>
      </c>
      <c r="I10" s="93"/>
    </row>
    <row r="11" spans="1:9" ht="17.100000000000001" customHeight="1" x14ac:dyDescent="0.25">
      <c r="A11" s="48">
        <f t="shared" si="1"/>
        <v>8</v>
      </c>
      <c r="B11" s="78" t="s">
        <v>43</v>
      </c>
      <c r="C11" s="78" t="s">
        <v>18</v>
      </c>
      <c r="D11" s="79">
        <f t="shared" si="0"/>
        <v>7117</v>
      </c>
      <c r="E11" s="80">
        <v>1</v>
      </c>
      <c r="F11" s="88"/>
      <c r="G11" s="92">
        <v>1.1000000000000001</v>
      </c>
      <c r="H11" s="93">
        <f t="shared" si="2"/>
        <v>7117</v>
      </c>
      <c r="I11" s="93"/>
    </row>
    <row r="12" spans="1:9" ht="17.100000000000001" customHeight="1" x14ac:dyDescent="0.25">
      <c r="A12" s="48">
        <f t="shared" si="1"/>
        <v>9</v>
      </c>
      <c r="B12" s="78" t="s">
        <v>37</v>
      </c>
      <c r="C12" s="78" t="s">
        <v>28</v>
      </c>
      <c r="D12" s="79">
        <v>8541</v>
      </c>
      <c r="E12" s="80">
        <v>1</v>
      </c>
      <c r="F12" s="88"/>
      <c r="G12" s="92">
        <v>1.32</v>
      </c>
      <c r="H12" s="93">
        <f t="shared" si="2"/>
        <v>8540</v>
      </c>
      <c r="I12" s="93"/>
    </row>
    <row r="13" spans="1:9" ht="17.100000000000001" customHeight="1" x14ac:dyDescent="0.25">
      <c r="A13" s="48">
        <f t="shared" si="1"/>
        <v>10</v>
      </c>
      <c r="B13" s="78" t="s">
        <v>38</v>
      </c>
      <c r="C13" s="78" t="s">
        <v>28</v>
      </c>
      <c r="D13" s="79">
        <v>8541</v>
      </c>
      <c r="E13" s="80">
        <v>1</v>
      </c>
      <c r="F13" s="88"/>
      <c r="G13" s="92">
        <v>1.32</v>
      </c>
      <c r="H13" s="93">
        <f t="shared" si="2"/>
        <v>8540</v>
      </c>
      <c r="I13" s="93"/>
    </row>
    <row r="14" spans="1:9" ht="17.100000000000001" customHeight="1" x14ac:dyDescent="0.25">
      <c r="A14" s="48"/>
      <c r="B14" s="85"/>
      <c r="C14" s="85"/>
      <c r="D14" s="86"/>
      <c r="E14" s="87"/>
      <c r="F14" s="88"/>
    </row>
    <row r="15" spans="1:9" s="83" customFormat="1" ht="17.100000000000001" customHeight="1" x14ac:dyDescent="0.25">
      <c r="A15" s="51">
        <f>A13</f>
        <v>10</v>
      </c>
      <c r="B15" s="81"/>
      <c r="C15" s="32"/>
      <c r="D15" s="30">
        <f>SUM(D4:D14)</f>
        <v>80426</v>
      </c>
      <c r="E15" s="49"/>
      <c r="F15" s="38"/>
      <c r="G15" s="82"/>
    </row>
    <row r="16" spans="1:9" ht="32.25" customHeight="1" x14ac:dyDescent="0.25">
      <c r="A16" s="159" t="s">
        <v>22</v>
      </c>
      <c r="B16" s="160"/>
      <c r="C16" s="160"/>
      <c r="D16" s="160"/>
      <c r="E16" s="161"/>
      <c r="F16" s="39"/>
      <c r="G16" s="2"/>
    </row>
    <row r="17" spans="1:8" ht="17.100000000000001" customHeight="1" x14ac:dyDescent="0.25">
      <c r="A17" s="48"/>
      <c r="B17" s="28"/>
      <c r="C17" s="28"/>
      <c r="D17" s="29"/>
      <c r="E17" s="50"/>
      <c r="F17" s="39"/>
      <c r="G17" s="2"/>
    </row>
    <row r="18" spans="1:8" ht="17.100000000000001" customHeight="1" x14ac:dyDescent="0.25">
      <c r="A18" s="48"/>
      <c r="B18" s="31"/>
      <c r="C18" s="26"/>
      <c r="D18" s="26"/>
      <c r="E18" s="50"/>
      <c r="F18" s="44"/>
      <c r="G18" s="2"/>
    </row>
    <row r="19" spans="1:8" s="4" customFormat="1" ht="17.100000000000001" customHeight="1" x14ac:dyDescent="0.3">
      <c r="A19" s="51">
        <f>A17</f>
        <v>0</v>
      </c>
      <c r="B19" s="33"/>
      <c r="C19" s="32"/>
      <c r="D19" s="30">
        <f>SUM(D17:D18)</f>
        <v>0</v>
      </c>
      <c r="E19" s="52">
        <f>SUM(E17:E18)</f>
        <v>0</v>
      </c>
      <c r="F19" s="38"/>
    </row>
    <row r="20" spans="1:8" ht="35.25" customHeight="1" x14ac:dyDescent="0.25">
      <c r="A20" s="159" t="s">
        <v>23</v>
      </c>
      <c r="B20" s="160"/>
      <c r="C20" s="160"/>
      <c r="D20" s="160"/>
      <c r="E20" s="161"/>
      <c r="F20" s="39"/>
    </row>
    <row r="21" spans="1:8" ht="16.5" customHeight="1" x14ac:dyDescent="0.25">
      <c r="A21" s="48"/>
      <c r="B21" s="27" t="s">
        <v>40</v>
      </c>
      <c r="C21" s="28" t="s">
        <v>46</v>
      </c>
      <c r="D21" s="79">
        <f>H21</f>
        <v>7829</v>
      </c>
      <c r="E21" s="53">
        <v>0.25</v>
      </c>
      <c r="F21" s="154" t="s">
        <v>15</v>
      </c>
      <c r="G21" s="92">
        <v>1.21</v>
      </c>
      <c r="H21" s="93">
        <f t="shared" ref="H21:H23" si="3">ROUND($H$3*G21,0)</f>
        <v>7829</v>
      </c>
    </row>
    <row r="22" spans="1:8" ht="16.5" customHeight="1" x14ac:dyDescent="0.25">
      <c r="A22" s="48"/>
      <c r="B22" s="27" t="s">
        <v>48</v>
      </c>
      <c r="C22" s="28" t="s">
        <v>46</v>
      </c>
      <c r="D22" s="79">
        <f t="shared" ref="D22:D23" si="4">H22</f>
        <v>7829</v>
      </c>
      <c r="E22" s="53">
        <v>0.25</v>
      </c>
      <c r="F22" s="154"/>
      <c r="G22" s="92">
        <v>1.21</v>
      </c>
      <c r="H22" s="93">
        <f t="shared" si="3"/>
        <v>7829</v>
      </c>
    </row>
    <row r="23" spans="1:8" ht="16.5" customHeight="1" x14ac:dyDescent="0.25">
      <c r="A23" s="48"/>
      <c r="B23" s="27" t="s">
        <v>44</v>
      </c>
      <c r="C23" s="28" t="s">
        <v>46</v>
      </c>
      <c r="D23" s="79">
        <f t="shared" si="4"/>
        <v>7829</v>
      </c>
      <c r="E23" s="53">
        <v>0.25</v>
      </c>
      <c r="F23" s="154"/>
      <c r="G23" s="92">
        <v>1.21</v>
      </c>
      <c r="H23" s="93">
        <f t="shared" si="3"/>
        <v>7829</v>
      </c>
    </row>
    <row r="24" spans="1:8" s="4" customFormat="1" ht="17.100000000000001" customHeight="1" x14ac:dyDescent="0.3">
      <c r="A24" s="84">
        <f>A23</f>
        <v>0</v>
      </c>
      <c r="B24" s="34"/>
      <c r="C24" s="34"/>
      <c r="D24" s="35"/>
      <c r="E24" s="54"/>
      <c r="F24" s="38"/>
    </row>
    <row r="25" spans="1:8" s="3" customFormat="1" ht="17.100000000000001" customHeight="1" x14ac:dyDescent="0.3">
      <c r="A25" s="159" t="s">
        <v>20</v>
      </c>
      <c r="B25" s="160"/>
      <c r="C25" s="160"/>
      <c r="D25" s="160"/>
      <c r="E25" s="161"/>
      <c r="F25" s="38"/>
    </row>
    <row r="26" spans="1:8" s="3" customFormat="1" ht="17.100000000000001" customHeight="1" x14ac:dyDescent="0.3">
      <c r="A26" s="55"/>
      <c r="B26" s="28"/>
      <c r="C26" s="42"/>
      <c r="D26" s="36"/>
      <c r="E26" s="56"/>
      <c r="F26" s="38"/>
    </row>
    <row r="27" spans="1:8" s="3" customFormat="1" ht="17.100000000000001" customHeight="1" x14ac:dyDescent="0.3">
      <c r="A27" s="55"/>
      <c r="B27" s="42"/>
      <c r="C27" s="42"/>
      <c r="D27" s="36"/>
      <c r="E27" s="56"/>
      <c r="F27" s="38"/>
    </row>
    <row r="28" spans="1:8" s="3" customFormat="1" ht="17.100000000000001" customHeight="1" thickBot="1" x14ac:dyDescent="0.35">
      <c r="A28" s="84">
        <f>A27</f>
        <v>0</v>
      </c>
      <c r="B28" s="57"/>
      <c r="C28" s="57"/>
      <c r="D28" s="58"/>
      <c r="E28" s="59"/>
      <c r="F28" s="38"/>
    </row>
    <row r="29" spans="1:8" s="4" customFormat="1" ht="25.5" customHeight="1" x14ac:dyDescent="0.3">
      <c r="A29" s="168" t="s">
        <v>47</v>
      </c>
      <c r="B29" s="169"/>
      <c r="C29" s="169"/>
      <c r="D29" s="169"/>
      <c r="E29" s="170"/>
      <c r="F29" s="38"/>
      <c r="G29" s="6"/>
      <c r="H29" s="74" t="s">
        <v>26</v>
      </c>
    </row>
    <row r="30" spans="1:8" s="4" customFormat="1" ht="33" customHeight="1" x14ac:dyDescent="0.3">
      <c r="A30" s="48"/>
      <c r="B30" s="41" t="s">
        <v>25</v>
      </c>
      <c r="C30" s="26" t="s">
        <v>4</v>
      </c>
      <c r="D30" s="79">
        <f>ROUND(6470*1.32,0)+1</f>
        <v>8541</v>
      </c>
      <c r="E30" s="89" t="s">
        <v>49</v>
      </c>
      <c r="F30" s="96">
        <f>1366-52-12.5</f>
        <v>1301.5</v>
      </c>
      <c r="G30" s="40"/>
      <c r="H30" s="97" t="s">
        <v>27</v>
      </c>
    </row>
    <row r="31" spans="1:8" s="4" customFormat="1" ht="17.100000000000001" customHeight="1" thickBot="1" x14ac:dyDescent="0.35">
      <c r="A31" s="75">
        <f>E31</f>
        <v>72.305555555555557</v>
      </c>
      <c r="B31" s="60"/>
      <c r="C31" s="60"/>
      <c r="D31" s="61">
        <f>D30*E31</f>
        <v>617561.75</v>
      </c>
      <c r="E31" s="62">
        <f>F30/18</f>
        <v>72.305555555555557</v>
      </c>
      <c r="F31" s="95">
        <f>F30/18</f>
        <v>72.305555555555557</v>
      </c>
      <c r="G31" s="23"/>
      <c r="H31" s="24"/>
    </row>
    <row r="32" spans="1:8" s="5" customFormat="1" ht="17.100000000000001" customHeight="1" thickBot="1" x14ac:dyDescent="0.35">
      <c r="A32" s="76">
        <f>A15+A19+A24+A28+A31</f>
        <v>82.305555555555557</v>
      </c>
      <c r="B32" s="63"/>
      <c r="C32" s="64"/>
      <c r="D32" s="65">
        <f>D15+D19+D24+D28+D31</f>
        <v>697987.75</v>
      </c>
      <c r="E32" s="66">
        <f>E15+E19+E24+E28+E31</f>
        <v>72.305555555555557</v>
      </c>
      <c r="F32" s="43"/>
      <c r="H32" s="77"/>
    </row>
    <row r="33" spans="1:6" ht="17.100000000000001" customHeight="1" x14ac:dyDescent="0.25">
      <c r="A33" s="67"/>
      <c r="B33" s="171" t="s">
        <v>5</v>
      </c>
      <c r="C33" s="171"/>
      <c r="D33" s="69" t="s">
        <v>6</v>
      </c>
      <c r="E33" s="68">
        <f>D46</f>
        <v>10.75</v>
      </c>
      <c r="F33" s="43"/>
    </row>
    <row r="34" spans="1:6" ht="17.100000000000001" customHeight="1" x14ac:dyDescent="0.25">
      <c r="A34" s="7"/>
      <c r="B34" s="172" t="s">
        <v>7</v>
      </c>
      <c r="C34" s="172"/>
      <c r="D34" s="70" t="s">
        <v>6</v>
      </c>
      <c r="E34" s="8">
        <f>C46</f>
        <v>15</v>
      </c>
    </row>
    <row r="35" spans="1:6" ht="17.100000000000001" customHeight="1" thickBot="1" x14ac:dyDescent="0.3">
      <c r="A35" s="9"/>
      <c r="B35" s="165" t="s">
        <v>8</v>
      </c>
      <c r="C35" s="165"/>
      <c r="D35" s="71" t="s">
        <v>6</v>
      </c>
      <c r="E35" s="10">
        <f>E34-E33</f>
        <v>4.25</v>
      </c>
    </row>
    <row r="36" spans="1:6" ht="17.100000000000001" customHeight="1" thickBot="1" x14ac:dyDescent="0.3">
      <c r="A36" s="11"/>
      <c r="B36" s="12"/>
      <c r="C36" s="12"/>
      <c r="D36" s="13"/>
      <c r="E36" s="14"/>
    </row>
    <row r="37" spans="1:6" ht="35.25" customHeight="1" x14ac:dyDescent="0.25">
      <c r="A37" s="166" t="s">
        <v>9</v>
      </c>
      <c r="B37" s="167"/>
      <c r="C37" s="15" t="s">
        <v>10</v>
      </c>
      <c r="D37" s="15" t="s">
        <v>11</v>
      </c>
      <c r="E37" s="16" t="s">
        <v>12</v>
      </c>
    </row>
    <row r="38" spans="1:6" ht="17.100000000000001" customHeight="1" x14ac:dyDescent="0.25">
      <c r="A38" s="155" t="s">
        <v>17</v>
      </c>
      <c r="B38" s="156"/>
      <c r="C38" s="17">
        <v>1</v>
      </c>
      <c r="D38" s="17">
        <f>E10</f>
        <v>1</v>
      </c>
      <c r="E38" s="90">
        <f t="shared" ref="E38:E45" si="5">C38-D38</f>
        <v>0</v>
      </c>
    </row>
    <row r="39" spans="1:6" ht="17.100000000000001" customHeight="1" x14ac:dyDescent="0.25">
      <c r="A39" s="155" t="s">
        <v>28</v>
      </c>
      <c r="B39" s="156"/>
      <c r="C39" s="17">
        <v>2</v>
      </c>
      <c r="D39" s="17">
        <f>E12+E13</f>
        <v>2</v>
      </c>
      <c r="E39" s="90">
        <f t="shared" si="5"/>
        <v>0</v>
      </c>
    </row>
    <row r="40" spans="1:6" ht="17.100000000000001" customHeight="1" x14ac:dyDescent="0.25">
      <c r="A40" s="155" t="s">
        <v>29</v>
      </c>
      <c r="B40" s="156"/>
      <c r="C40" s="17">
        <v>1</v>
      </c>
      <c r="D40" s="17">
        <f>E9</f>
        <v>1</v>
      </c>
      <c r="E40" s="90">
        <f t="shared" si="5"/>
        <v>0</v>
      </c>
    </row>
    <row r="41" spans="1:6" ht="17.100000000000001" customHeight="1" x14ac:dyDescent="0.25">
      <c r="A41" s="155" t="s">
        <v>18</v>
      </c>
      <c r="B41" s="156"/>
      <c r="C41" s="17">
        <v>1</v>
      </c>
      <c r="D41" s="17">
        <f>E11</f>
        <v>1</v>
      </c>
      <c r="E41" s="90">
        <f t="shared" si="5"/>
        <v>0</v>
      </c>
    </row>
    <row r="42" spans="1:6" ht="17.100000000000001" customHeight="1" x14ac:dyDescent="0.25">
      <c r="A42" s="155" t="s">
        <v>19</v>
      </c>
      <c r="B42" s="156"/>
      <c r="C42" s="17">
        <v>1</v>
      </c>
      <c r="D42" s="17">
        <f>E13</f>
        <v>1</v>
      </c>
      <c r="E42" s="90">
        <f t="shared" si="5"/>
        <v>0</v>
      </c>
    </row>
    <row r="43" spans="1:6" ht="17.100000000000001" customHeight="1" x14ac:dyDescent="0.25">
      <c r="A43" s="155" t="s">
        <v>31</v>
      </c>
      <c r="B43" s="156"/>
      <c r="C43" s="17">
        <v>1</v>
      </c>
      <c r="D43" s="17"/>
      <c r="E43" s="90">
        <f t="shared" si="5"/>
        <v>1</v>
      </c>
    </row>
    <row r="44" spans="1:6" ht="17.100000000000001" customHeight="1" x14ac:dyDescent="0.25">
      <c r="A44" s="155" t="s">
        <v>30</v>
      </c>
      <c r="B44" s="156"/>
      <c r="C44" s="17">
        <v>6</v>
      </c>
      <c r="D44" s="17">
        <f>E4+E5+E21+E22+E23</f>
        <v>2.75</v>
      </c>
      <c r="E44" s="90">
        <f t="shared" si="5"/>
        <v>3.25</v>
      </c>
    </row>
    <row r="45" spans="1:6" ht="17.100000000000001" customHeight="1" x14ac:dyDescent="0.25">
      <c r="A45" s="155" t="s">
        <v>39</v>
      </c>
      <c r="B45" s="156"/>
      <c r="C45" s="17">
        <v>2</v>
      </c>
      <c r="D45" s="17">
        <f>E6+E7</f>
        <v>2</v>
      </c>
      <c r="E45" s="90">
        <f t="shared" si="5"/>
        <v>0</v>
      </c>
    </row>
    <row r="46" spans="1:6" ht="17.100000000000001" customHeight="1" thickBot="1" x14ac:dyDescent="0.3">
      <c r="A46" s="157"/>
      <c r="B46" s="158"/>
      <c r="C46" s="18">
        <f>SUM(C38:C45)</f>
        <v>15</v>
      </c>
      <c r="D46" s="18">
        <f>SUM(D38:D45)</f>
        <v>10.75</v>
      </c>
      <c r="E46" s="91">
        <f>SUM(E38:E45)</f>
        <v>4.25</v>
      </c>
    </row>
    <row r="47" spans="1:6" ht="15.75" x14ac:dyDescent="0.25">
      <c r="A47" s="19"/>
      <c r="B47" s="19"/>
      <c r="C47" s="19"/>
      <c r="D47" s="19"/>
      <c r="E47" s="19"/>
    </row>
    <row r="48" spans="1:6" ht="15.75" x14ac:dyDescent="0.25">
      <c r="A48" s="19"/>
      <c r="B48" s="20" t="s">
        <v>13</v>
      </c>
      <c r="C48" s="21"/>
      <c r="D48" s="22" t="s">
        <v>41</v>
      </c>
      <c r="E48" s="19"/>
    </row>
    <row r="49" spans="1:5" ht="15.75" x14ac:dyDescent="0.25">
      <c r="A49" s="19"/>
      <c r="B49" s="19"/>
      <c r="C49" s="25" t="s">
        <v>14</v>
      </c>
      <c r="D49" s="19"/>
      <c r="E49" s="19"/>
    </row>
    <row r="50" spans="1:5" x14ac:dyDescent="0.25">
      <c r="A50" s="72"/>
      <c r="B50" s="73">
        <v>44083</v>
      </c>
    </row>
  </sheetData>
  <sortState ref="B4:F14">
    <sortCondition ref="C4:C14"/>
  </sortState>
  <mergeCells count="20">
    <mergeCell ref="A45:B45"/>
    <mergeCell ref="A43:B43"/>
    <mergeCell ref="A46:B46"/>
    <mergeCell ref="A25:E25"/>
    <mergeCell ref="A2:E2"/>
    <mergeCell ref="B35:C35"/>
    <mergeCell ref="A37:B37"/>
    <mergeCell ref="A38:B38"/>
    <mergeCell ref="A3:E3"/>
    <mergeCell ref="A16:E16"/>
    <mergeCell ref="A20:E20"/>
    <mergeCell ref="A29:E29"/>
    <mergeCell ref="B33:C33"/>
    <mergeCell ref="B34:C34"/>
    <mergeCell ref="A39:B39"/>
    <mergeCell ref="F21:F23"/>
    <mergeCell ref="A40:B40"/>
    <mergeCell ref="A41:B41"/>
    <mergeCell ref="A42:B42"/>
    <mergeCell ref="A44:B44"/>
  </mergeCells>
  <printOptions horizontalCentered="1"/>
  <pageMargins left="0.70866141732283472" right="0.11811023622047245" top="0.19685039370078741" bottom="0.1181102362204724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view="pageBreakPreview" zoomScaleNormal="100" zoomScaleSheetLayoutView="100" workbookViewId="0">
      <selection activeCell="I7" sqref="I7"/>
    </sheetView>
  </sheetViews>
  <sheetFormatPr defaultRowHeight="15" x14ac:dyDescent="0.25"/>
  <cols>
    <col min="1" max="1" width="6" style="1" customWidth="1"/>
    <col min="2" max="2" width="24.28515625" style="1" customWidth="1"/>
    <col min="3" max="3" width="10.5703125" style="1" customWidth="1"/>
    <col min="4" max="4" width="27.85546875" style="1" customWidth="1"/>
    <col min="5" max="5" width="25.7109375" style="1" customWidth="1"/>
    <col min="6" max="6" width="14.28515625" style="1" customWidth="1"/>
    <col min="7" max="7" width="13.5703125" style="1" customWidth="1"/>
    <col min="8" max="8" width="13.28515625" style="1" customWidth="1"/>
    <col min="9" max="9" width="25.28515625" style="128" customWidth="1"/>
    <col min="11" max="11" width="13" customWidth="1"/>
  </cols>
  <sheetData>
    <row r="1" spans="1:16" ht="141" customHeight="1" x14ac:dyDescent="0.25">
      <c r="H1" s="204" t="s">
        <v>86</v>
      </c>
      <c r="I1" s="204"/>
      <c r="J1" s="151"/>
      <c r="K1" s="151"/>
      <c r="L1" s="151"/>
      <c r="M1" s="151"/>
      <c r="N1" s="151"/>
      <c r="O1" s="151"/>
      <c r="P1" s="151"/>
    </row>
    <row r="2" spans="1:16" x14ac:dyDescent="0.25">
      <c r="A2" s="203" t="s">
        <v>52</v>
      </c>
      <c r="B2" s="203"/>
      <c r="C2" s="203"/>
      <c r="D2" s="203"/>
      <c r="E2" s="203"/>
      <c r="F2" s="203"/>
      <c r="G2" s="203"/>
      <c r="H2" s="203"/>
      <c r="I2" s="203"/>
    </row>
    <row r="3" spans="1:16" x14ac:dyDescent="0.25">
      <c r="A3" s="203" t="s">
        <v>85</v>
      </c>
      <c r="B3" s="203"/>
      <c r="C3" s="203"/>
      <c r="D3" s="203"/>
      <c r="E3" s="203"/>
      <c r="F3" s="203"/>
      <c r="G3" s="203"/>
      <c r="H3" s="203"/>
      <c r="I3" s="203"/>
    </row>
    <row r="4" spans="1:16" ht="16.5" customHeight="1" x14ac:dyDescent="0.25">
      <c r="A4" s="202"/>
      <c r="B4" s="202"/>
      <c r="C4" s="202"/>
      <c r="D4" s="202"/>
      <c r="E4" s="202"/>
      <c r="F4" s="202"/>
      <c r="G4" s="202"/>
      <c r="H4" s="202"/>
      <c r="I4" s="202"/>
    </row>
    <row r="5" spans="1:16" ht="17.25" customHeight="1" x14ac:dyDescent="0.25">
      <c r="A5" s="201" t="s">
        <v>50</v>
      </c>
      <c r="B5" s="201"/>
      <c r="C5" s="201"/>
      <c r="D5" s="201"/>
      <c r="E5" s="201"/>
      <c r="F5" s="201"/>
      <c r="G5" s="201"/>
      <c r="H5" s="201"/>
      <c r="I5" s="201"/>
    </row>
    <row r="6" spans="1:16" ht="19.5" customHeight="1" thickBot="1" x14ac:dyDescent="0.3">
      <c r="A6" s="173" t="s">
        <v>64</v>
      </c>
      <c r="B6" s="174"/>
      <c r="C6" s="174"/>
      <c r="D6" s="174"/>
      <c r="E6" s="174"/>
      <c r="F6" s="174"/>
      <c r="G6" s="174"/>
      <c r="H6" s="174"/>
      <c r="I6" s="174"/>
    </row>
    <row r="7" spans="1:16" ht="102" customHeight="1" x14ac:dyDescent="0.25">
      <c r="A7" s="111" t="s">
        <v>51</v>
      </c>
      <c r="B7" s="112" t="s">
        <v>59</v>
      </c>
      <c r="C7" s="112" t="s">
        <v>69</v>
      </c>
      <c r="D7" s="112" t="s">
        <v>63</v>
      </c>
      <c r="E7" s="113" t="s">
        <v>67</v>
      </c>
      <c r="F7" s="112" t="s">
        <v>84</v>
      </c>
      <c r="G7" s="113" t="s">
        <v>83</v>
      </c>
      <c r="H7" s="113" t="s">
        <v>71</v>
      </c>
      <c r="I7" s="132" t="s">
        <v>80</v>
      </c>
    </row>
    <row r="8" spans="1:16" s="124" customFormat="1" ht="9.75" customHeight="1" x14ac:dyDescent="0.2">
      <c r="A8" s="121">
        <v>1</v>
      </c>
      <c r="B8" s="122">
        <v>2</v>
      </c>
      <c r="C8" s="122">
        <v>3</v>
      </c>
      <c r="D8" s="122">
        <v>4</v>
      </c>
      <c r="E8" s="123">
        <v>5</v>
      </c>
      <c r="F8" s="123">
        <v>6</v>
      </c>
      <c r="G8" s="123">
        <v>7</v>
      </c>
      <c r="H8" s="123" t="s">
        <v>73</v>
      </c>
      <c r="I8" s="149">
        <v>9</v>
      </c>
    </row>
    <row r="9" spans="1:16" ht="32.25" customHeight="1" x14ac:dyDescent="0.25">
      <c r="A9" s="225" t="s">
        <v>68</v>
      </c>
      <c r="B9" s="226"/>
      <c r="C9" s="226"/>
      <c r="D9" s="226"/>
      <c r="E9" s="226"/>
      <c r="F9" s="226"/>
      <c r="G9" s="226"/>
      <c r="H9" s="226"/>
      <c r="I9" s="227"/>
      <c r="J9" s="98"/>
    </row>
    <row r="10" spans="1:16" ht="17.100000000000001" customHeight="1" x14ac:dyDescent="0.25">
      <c r="A10" s="198"/>
      <c r="B10" s="183"/>
      <c r="C10" s="183"/>
      <c r="D10" s="186"/>
      <c r="E10" s="104"/>
      <c r="F10" s="104"/>
      <c r="G10" s="104"/>
      <c r="H10" s="152"/>
      <c r="I10" s="134"/>
      <c r="J10" s="93"/>
    </row>
    <row r="11" spans="1:16" ht="17.100000000000001" customHeight="1" x14ac:dyDescent="0.25">
      <c r="A11" s="199"/>
      <c r="B11" s="184"/>
      <c r="C11" s="184"/>
      <c r="D11" s="187"/>
      <c r="E11" s="104"/>
      <c r="F11" s="104"/>
      <c r="G11" s="104"/>
      <c r="H11" s="152"/>
      <c r="I11" s="134"/>
      <c r="J11" s="93"/>
    </row>
    <row r="12" spans="1:16" ht="17.100000000000001" customHeight="1" x14ac:dyDescent="0.25">
      <c r="A12" s="200"/>
      <c r="B12" s="185"/>
      <c r="C12" s="185"/>
      <c r="D12" s="188"/>
      <c r="E12" s="104"/>
      <c r="F12" s="104"/>
      <c r="G12" s="104"/>
      <c r="H12" s="152"/>
      <c r="I12" s="134"/>
      <c r="J12" s="93"/>
    </row>
    <row r="13" spans="1:16" ht="17.100000000000001" customHeight="1" x14ac:dyDescent="0.25">
      <c r="A13" s="198"/>
      <c r="B13" s="183"/>
      <c r="C13" s="183"/>
      <c r="D13" s="186"/>
      <c r="E13" s="104"/>
      <c r="F13" s="104"/>
      <c r="G13" s="104"/>
      <c r="H13" s="152"/>
      <c r="I13" s="134"/>
      <c r="J13" s="93"/>
    </row>
    <row r="14" spans="1:16" ht="17.100000000000001" customHeight="1" x14ac:dyDescent="0.25">
      <c r="A14" s="199"/>
      <c r="B14" s="184"/>
      <c r="C14" s="184"/>
      <c r="D14" s="187"/>
      <c r="E14" s="104"/>
      <c r="F14" s="104"/>
      <c r="G14" s="104"/>
      <c r="H14" s="152"/>
      <c r="I14" s="135"/>
      <c r="J14" s="93"/>
    </row>
    <row r="15" spans="1:16" ht="17.100000000000001" customHeight="1" x14ac:dyDescent="0.25">
      <c r="A15" s="200"/>
      <c r="B15" s="185"/>
      <c r="C15" s="185"/>
      <c r="D15" s="188"/>
      <c r="E15" s="104"/>
      <c r="F15" s="104"/>
      <c r="G15" s="104"/>
      <c r="H15" s="152"/>
      <c r="I15" s="136"/>
      <c r="J15" s="93"/>
    </row>
    <row r="16" spans="1:16" s="83" customFormat="1" ht="17.100000000000001" customHeight="1" x14ac:dyDescent="0.25">
      <c r="A16" s="189"/>
      <c r="B16" s="192"/>
      <c r="C16" s="192"/>
      <c r="D16" s="195"/>
      <c r="E16" s="101"/>
      <c r="F16" s="101"/>
      <c r="G16" s="116"/>
      <c r="H16" s="153"/>
      <c r="I16" s="137"/>
    </row>
    <row r="17" spans="1:9" ht="16.5" customHeight="1" x14ac:dyDescent="0.25">
      <c r="A17" s="190"/>
      <c r="B17" s="193"/>
      <c r="C17" s="193"/>
      <c r="D17" s="196"/>
      <c r="E17" s="105"/>
      <c r="F17" s="105"/>
      <c r="G17" s="105"/>
      <c r="H17" s="152"/>
      <c r="I17" s="137"/>
    </row>
    <row r="18" spans="1:9" ht="16.5" customHeight="1" x14ac:dyDescent="0.25">
      <c r="A18" s="191"/>
      <c r="B18" s="194"/>
      <c r="C18" s="194"/>
      <c r="D18" s="197"/>
      <c r="E18" s="106"/>
      <c r="F18" s="105"/>
      <c r="G18" s="105"/>
      <c r="H18" s="152"/>
      <c r="I18" s="136"/>
    </row>
    <row r="19" spans="1:9" s="83" customFormat="1" ht="17.100000000000001" customHeight="1" x14ac:dyDescent="0.25">
      <c r="A19" s="189"/>
      <c r="B19" s="192"/>
      <c r="C19" s="192"/>
      <c r="D19" s="195"/>
      <c r="E19" s="101"/>
      <c r="F19" s="101"/>
      <c r="G19" s="116"/>
      <c r="H19" s="153"/>
      <c r="I19" s="137"/>
    </row>
    <row r="20" spans="1:9" ht="16.5" customHeight="1" x14ac:dyDescent="0.25">
      <c r="A20" s="190"/>
      <c r="B20" s="193"/>
      <c r="C20" s="193"/>
      <c r="D20" s="196"/>
      <c r="E20" s="105"/>
      <c r="F20" s="105"/>
      <c r="G20" s="105"/>
      <c r="H20" s="152"/>
      <c r="I20" s="137"/>
    </row>
    <row r="21" spans="1:9" ht="16.5" customHeight="1" x14ac:dyDescent="0.25">
      <c r="A21" s="191"/>
      <c r="B21" s="194"/>
      <c r="C21" s="194"/>
      <c r="D21" s="197"/>
      <c r="E21" s="106"/>
      <c r="F21" s="105"/>
      <c r="G21" s="105"/>
      <c r="H21" s="152"/>
      <c r="I21" s="137"/>
    </row>
    <row r="22" spans="1:9" s="83" customFormat="1" ht="17.100000000000001" customHeight="1" x14ac:dyDescent="0.25">
      <c r="A22" s="189"/>
      <c r="B22" s="192"/>
      <c r="C22" s="192"/>
      <c r="D22" s="195"/>
      <c r="E22" s="101"/>
      <c r="F22" s="101"/>
      <c r="G22" s="116"/>
      <c r="H22" s="153"/>
      <c r="I22" s="137"/>
    </row>
    <row r="23" spans="1:9" ht="16.5" customHeight="1" x14ac:dyDescent="0.25">
      <c r="A23" s="190"/>
      <c r="B23" s="193"/>
      <c r="C23" s="193"/>
      <c r="D23" s="196"/>
      <c r="E23" s="105"/>
      <c r="F23" s="105"/>
      <c r="G23" s="105"/>
      <c r="H23" s="152"/>
      <c r="I23" s="137"/>
    </row>
    <row r="24" spans="1:9" ht="16.5" customHeight="1" x14ac:dyDescent="0.25">
      <c r="A24" s="191"/>
      <c r="B24" s="194"/>
      <c r="C24" s="194"/>
      <c r="D24" s="197"/>
      <c r="E24" s="106"/>
      <c r="F24" s="105"/>
      <c r="G24" s="105"/>
      <c r="H24" s="152"/>
      <c r="I24" s="137"/>
    </row>
    <row r="25" spans="1:9" s="83" customFormat="1" ht="17.100000000000001" customHeight="1" x14ac:dyDescent="0.25">
      <c r="A25" s="189"/>
      <c r="B25" s="192"/>
      <c r="C25" s="192"/>
      <c r="D25" s="195"/>
      <c r="E25" s="101"/>
      <c r="F25" s="101"/>
      <c r="G25" s="116"/>
      <c r="H25" s="153"/>
      <c r="I25" s="137"/>
    </row>
    <row r="26" spans="1:9" ht="16.5" customHeight="1" x14ac:dyDescent="0.25">
      <c r="A26" s="190"/>
      <c r="B26" s="193"/>
      <c r="C26" s="193"/>
      <c r="D26" s="196"/>
      <c r="E26" s="105"/>
      <c r="F26" s="105"/>
      <c r="G26" s="105"/>
      <c r="H26" s="152"/>
      <c r="I26" s="136"/>
    </row>
    <row r="27" spans="1:9" ht="16.5" customHeight="1" x14ac:dyDescent="0.25">
      <c r="A27" s="191"/>
      <c r="B27" s="194"/>
      <c r="C27" s="194"/>
      <c r="D27" s="197"/>
      <c r="E27" s="106"/>
      <c r="F27" s="105"/>
      <c r="G27" s="105"/>
      <c r="H27" s="152"/>
      <c r="I27" s="136"/>
    </row>
    <row r="28" spans="1:9" ht="16.5" customHeight="1" x14ac:dyDescent="0.25">
      <c r="A28" s="198"/>
      <c r="B28" s="222"/>
      <c r="C28" s="222"/>
      <c r="D28" s="222"/>
      <c r="E28" s="106"/>
      <c r="F28" s="105"/>
      <c r="G28" s="105"/>
      <c r="H28" s="152"/>
      <c r="I28" s="137"/>
    </row>
    <row r="29" spans="1:9" ht="16.5" customHeight="1" x14ac:dyDescent="0.25">
      <c r="A29" s="199"/>
      <c r="B29" s="223"/>
      <c r="C29" s="223"/>
      <c r="D29" s="223"/>
      <c r="E29" s="106"/>
      <c r="F29" s="105"/>
      <c r="G29" s="105"/>
      <c r="H29" s="152"/>
      <c r="I29" s="143"/>
    </row>
    <row r="30" spans="1:9" ht="16.5" customHeight="1" x14ac:dyDescent="0.25">
      <c r="A30" s="200"/>
      <c r="B30" s="224"/>
      <c r="C30" s="224"/>
      <c r="D30" s="224"/>
      <c r="E30" s="106"/>
      <c r="F30" s="105"/>
      <c r="G30" s="105"/>
      <c r="H30" s="152"/>
      <c r="I30" s="134"/>
    </row>
    <row r="31" spans="1:9" ht="16.5" customHeight="1" x14ac:dyDescent="0.25">
      <c r="A31" s="198"/>
      <c r="B31" s="222"/>
      <c r="C31" s="222"/>
      <c r="D31" s="222"/>
      <c r="E31" s="106"/>
      <c r="F31" s="105"/>
      <c r="G31" s="105"/>
      <c r="H31" s="152"/>
      <c r="I31" s="134"/>
    </row>
    <row r="32" spans="1:9" ht="16.5" customHeight="1" x14ac:dyDescent="0.25">
      <c r="A32" s="199"/>
      <c r="B32" s="223"/>
      <c r="C32" s="223"/>
      <c r="D32" s="223"/>
      <c r="E32" s="106"/>
      <c r="F32" s="105"/>
      <c r="G32" s="105"/>
      <c r="H32" s="152"/>
      <c r="I32" s="134"/>
    </row>
    <row r="33" spans="1:9" ht="16.5" customHeight="1" x14ac:dyDescent="0.25">
      <c r="A33" s="200"/>
      <c r="B33" s="224"/>
      <c r="C33" s="224"/>
      <c r="D33" s="224"/>
      <c r="E33" s="106"/>
      <c r="F33" s="105"/>
      <c r="G33" s="105"/>
      <c r="H33" s="152"/>
      <c r="I33" s="138"/>
    </row>
    <row r="34" spans="1:9" ht="16.5" customHeight="1" x14ac:dyDescent="0.25">
      <c r="A34" s="198"/>
      <c r="B34" s="222"/>
      <c r="C34" s="222"/>
      <c r="D34" s="222"/>
      <c r="E34" s="106"/>
      <c r="F34" s="105"/>
      <c r="G34" s="105"/>
      <c r="H34" s="152"/>
      <c r="I34" s="139"/>
    </row>
    <row r="35" spans="1:9" ht="16.5" customHeight="1" x14ac:dyDescent="0.25">
      <c r="A35" s="199"/>
      <c r="B35" s="223"/>
      <c r="C35" s="223"/>
      <c r="D35" s="223"/>
      <c r="E35" s="106"/>
      <c r="F35" s="105"/>
      <c r="G35" s="105"/>
      <c r="H35" s="152"/>
      <c r="I35" s="133"/>
    </row>
    <row r="36" spans="1:9" ht="16.5" customHeight="1" x14ac:dyDescent="0.25">
      <c r="A36" s="200"/>
      <c r="B36" s="224"/>
      <c r="C36" s="224"/>
      <c r="D36" s="224"/>
      <c r="E36" s="106"/>
      <c r="F36" s="105"/>
      <c r="G36" s="105"/>
      <c r="H36" s="152"/>
      <c r="I36" s="133"/>
    </row>
    <row r="37" spans="1:9" ht="16.5" customHeight="1" x14ac:dyDescent="0.25">
      <c r="A37" s="198"/>
      <c r="B37" s="222"/>
      <c r="C37" s="222"/>
      <c r="D37" s="222"/>
      <c r="E37" s="106"/>
      <c r="F37" s="105"/>
      <c r="G37" s="105"/>
      <c r="H37" s="152"/>
      <c r="I37" s="136"/>
    </row>
    <row r="38" spans="1:9" ht="16.5" customHeight="1" x14ac:dyDescent="0.25">
      <c r="A38" s="199"/>
      <c r="B38" s="223"/>
      <c r="C38" s="223"/>
      <c r="D38" s="223"/>
      <c r="E38" s="106"/>
      <c r="F38" s="105"/>
      <c r="G38" s="105"/>
      <c r="H38" s="152"/>
      <c r="I38" s="136"/>
    </row>
    <row r="39" spans="1:9" ht="16.5" customHeight="1" x14ac:dyDescent="0.25">
      <c r="A39" s="200"/>
      <c r="B39" s="224"/>
      <c r="C39" s="224"/>
      <c r="D39" s="224"/>
      <c r="E39" s="106"/>
      <c r="F39" s="105"/>
      <c r="G39" s="105"/>
      <c r="H39" s="152"/>
      <c r="I39" s="136"/>
    </row>
    <row r="40" spans="1:9" s="4" customFormat="1" ht="16.5" customHeight="1" x14ac:dyDescent="0.3">
      <c r="A40" s="108"/>
      <c r="B40" s="109" t="s">
        <v>58</v>
      </c>
      <c r="C40" s="107"/>
      <c r="D40" s="101"/>
      <c r="E40" s="101"/>
      <c r="F40" s="101"/>
      <c r="G40" s="101"/>
      <c r="H40" s="153"/>
      <c r="I40" s="136"/>
    </row>
    <row r="41" spans="1:9" s="3" customFormat="1" ht="17.100000000000001" customHeight="1" x14ac:dyDescent="0.3">
      <c r="A41" s="228" t="s">
        <v>66</v>
      </c>
      <c r="B41" s="229"/>
      <c r="C41" s="229"/>
      <c r="D41" s="229"/>
      <c r="E41" s="229"/>
      <c r="F41" s="229"/>
      <c r="G41" s="229"/>
      <c r="H41" s="229"/>
      <c r="I41" s="230"/>
    </row>
    <row r="42" spans="1:9" s="3" customFormat="1" ht="16.5" customHeight="1" x14ac:dyDescent="0.3">
      <c r="A42" s="100"/>
      <c r="B42" s="78"/>
      <c r="C42" s="28"/>
      <c r="D42" s="79"/>
      <c r="E42" s="104"/>
      <c r="F42" s="104"/>
      <c r="G42" s="104"/>
      <c r="H42" s="130"/>
      <c r="I42" s="140"/>
    </row>
    <row r="43" spans="1:9" s="3" customFormat="1" ht="16.5" customHeight="1" x14ac:dyDescent="0.3">
      <c r="A43" s="100"/>
      <c r="B43" s="78"/>
      <c r="C43" s="28"/>
      <c r="D43" s="79"/>
      <c r="E43" s="104"/>
      <c r="F43" s="104"/>
      <c r="G43" s="104"/>
      <c r="H43" s="130"/>
      <c r="I43" s="140"/>
    </row>
    <row r="44" spans="1:9" s="120" customFormat="1" ht="17.100000000000001" customHeight="1" x14ac:dyDescent="0.3">
      <c r="A44" s="100"/>
      <c r="B44" s="126"/>
      <c r="C44" s="126"/>
      <c r="D44" s="110"/>
      <c r="E44" s="127"/>
      <c r="F44" s="127"/>
      <c r="G44" s="127"/>
      <c r="H44" s="130"/>
      <c r="I44" s="141"/>
    </row>
    <row r="45" spans="1:9" s="3" customFormat="1" ht="17.100000000000001" customHeight="1" thickBot="1" x14ac:dyDescent="0.35">
      <c r="A45" s="117"/>
      <c r="B45" s="118" t="s">
        <v>58</v>
      </c>
      <c r="C45" s="118"/>
      <c r="D45" s="119"/>
      <c r="E45" s="119"/>
      <c r="F45" s="119"/>
      <c r="G45" s="119"/>
      <c r="H45" s="131"/>
      <c r="I45" s="142"/>
    </row>
    <row r="46" spans="1:9" s="4" customFormat="1" ht="22.5" customHeight="1" thickBot="1" x14ac:dyDescent="0.35">
      <c r="A46" s="175" t="s">
        <v>77</v>
      </c>
      <c r="B46" s="176"/>
      <c r="C46" s="176"/>
      <c r="D46" s="176"/>
      <c r="E46" s="176"/>
      <c r="F46" s="176"/>
      <c r="G46" s="176"/>
      <c r="H46" s="176"/>
      <c r="I46" s="177"/>
    </row>
    <row r="47" spans="1:9" s="4" customFormat="1" ht="104.25" customHeight="1" x14ac:dyDescent="0.3">
      <c r="A47" s="207" t="s">
        <v>59</v>
      </c>
      <c r="B47" s="207"/>
      <c r="C47" s="207"/>
      <c r="D47" s="207"/>
      <c r="E47" s="112" t="s">
        <v>70</v>
      </c>
      <c r="F47" s="112" t="s">
        <v>81</v>
      </c>
      <c r="G47" s="112" t="s">
        <v>82</v>
      </c>
      <c r="H47" s="113" t="s">
        <v>62</v>
      </c>
      <c r="I47" s="132" t="s">
        <v>80</v>
      </c>
    </row>
    <row r="48" spans="1:9" s="4" customFormat="1" ht="10.5" customHeight="1" x14ac:dyDescent="0.3">
      <c r="A48" s="178">
        <v>1</v>
      </c>
      <c r="B48" s="179"/>
      <c r="C48" s="179"/>
      <c r="D48" s="179"/>
      <c r="E48" s="129">
        <v>2</v>
      </c>
      <c r="F48" s="129">
        <v>3</v>
      </c>
      <c r="G48" s="129">
        <v>4</v>
      </c>
      <c r="H48" s="150" t="s">
        <v>79</v>
      </c>
      <c r="I48" s="149">
        <v>6</v>
      </c>
    </row>
    <row r="49" spans="1:12" s="4" customFormat="1" ht="16.5" customHeight="1" x14ac:dyDescent="0.3">
      <c r="A49" s="208" t="s">
        <v>56</v>
      </c>
      <c r="B49" s="209"/>
      <c r="C49" s="209"/>
      <c r="D49" s="210"/>
      <c r="E49" s="114"/>
      <c r="F49" s="114"/>
      <c r="G49" s="114"/>
      <c r="H49" s="114"/>
      <c r="I49" s="145"/>
      <c r="K49" s="99"/>
      <c r="L49" s="99"/>
    </row>
    <row r="50" spans="1:12" s="4" customFormat="1" ht="18" customHeight="1" x14ac:dyDescent="0.3">
      <c r="A50" s="219" t="s">
        <v>57</v>
      </c>
      <c r="B50" s="220"/>
      <c r="C50" s="220"/>
      <c r="D50" s="221"/>
      <c r="E50" s="79"/>
      <c r="F50" s="79"/>
      <c r="G50" s="79"/>
      <c r="H50" s="104"/>
      <c r="I50" s="146"/>
    </row>
    <row r="51" spans="1:12" s="4" customFormat="1" ht="18" customHeight="1" x14ac:dyDescent="0.3">
      <c r="A51" s="214" t="s">
        <v>74</v>
      </c>
      <c r="B51" s="215"/>
      <c r="C51" s="215"/>
      <c r="D51" s="216"/>
      <c r="E51" s="125"/>
      <c r="F51" s="125"/>
      <c r="G51" s="79"/>
      <c r="H51" s="104"/>
      <c r="I51" s="146"/>
    </row>
    <row r="52" spans="1:12" s="4" customFormat="1" ht="18" customHeight="1" x14ac:dyDescent="0.3">
      <c r="A52" s="214" t="s">
        <v>75</v>
      </c>
      <c r="B52" s="215"/>
      <c r="C52" s="215"/>
      <c r="D52" s="216"/>
      <c r="E52" s="125"/>
      <c r="F52" s="125"/>
      <c r="G52" s="79"/>
      <c r="H52" s="104"/>
      <c r="I52" s="146"/>
    </row>
    <row r="53" spans="1:12" s="4" customFormat="1" ht="18" customHeight="1" thickBot="1" x14ac:dyDescent="0.35">
      <c r="A53" s="211" t="s">
        <v>58</v>
      </c>
      <c r="B53" s="212"/>
      <c r="C53" s="212"/>
      <c r="D53" s="213"/>
      <c r="E53" s="115"/>
      <c r="F53" s="115"/>
      <c r="G53" s="115"/>
      <c r="H53" s="144"/>
      <c r="I53" s="142"/>
    </row>
    <row r="54" spans="1:12" s="4" customFormat="1" ht="17.100000000000001" customHeight="1" thickBot="1" x14ac:dyDescent="0.35">
      <c r="A54" s="180" t="s">
        <v>72</v>
      </c>
      <c r="B54" s="181"/>
      <c r="C54" s="181"/>
      <c r="D54" s="181"/>
      <c r="E54" s="182"/>
      <c r="F54" s="217"/>
      <c r="G54" s="218"/>
      <c r="H54" s="218"/>
      <c r="I54" s="148"/>
    </row>
    <row r="55" spans="1:12" s="4" customFormat="1" ht="17.100000000000001" customHeight="1" thickBot="1" x14ac:dyDescent="0.35">
      <c r="A55" s="180" t="s">
        <v>78</v>
      </c>
      <c r="B55" s="181"/>
      <c r="C55" s="181"/>
      <c r="D55" s="181"/>
      <c r="E55" s="182"/>
      <c r="F55" s="217"/>
      <c r="G55" s="218"/>
      <c r="H55" s="218"/>
      <c r="I55" s="147"/>
    </row>
    <row r="56" spans="1:12" ht="17.100000000000001" customHeight="1" x14ac:dyDescent="0.25">
      <c r="A56" s="11"/>
      <c r="B56" s="12"/>
      <c r="C56" s="12"/>
      <c r="D56" s="13"/>
      <c r="E56" s="13"/>
      <c r="F56" s="13"/>
      <c r="G56" s="13"/>
      <c r="H56" s="14"/>
    </row>
    <row r="57" spans="1:12" x14ac:dyDescent="0.25">
      <c r="A57" s="102" t="s">
        <v>53</v>
      </c>
    </row>
    <row r="58" spans="1:12" x14ac:dyDescent="0.25">
      <c r="A58" s="206" t="s">
        <v>54</v>
      </c>
      <c r="B58" s="206"/>
      <c r="C58" s="206"/>
      <c r="D58" s="206"/>
      <c r="E58" s="206"/>
      <c r="F58" s="206"/>
      <c r="G58" s="206"/>
      <c r="H58" s="206"/>
    </row>
    <row r="59" spans="1:12" x14ac:dyDescent="0.25">
      <c r="A59" s="206" t="s">
        <v>65</v>
      </c>
      <c r="B59" s="206"/>
      <c r="C59" s="206"/>
      <c r="D59" s="206"/>
      <c r="E59" s="206"/>
      <c r="F59" s="206"/>
      <c r="G59" s="206"/>
      <c r="H59" s="206"/>
    </row>
    <row r="60" spans="1:12" x14ac:dyDescent="0.25">
      <c r="A60" s="206" t="s">
        <v>76</v>
      </c>
      <c r="B60" s="206"/>
      <c r="C60" s="206"/>
      <c r="D60" s="206"/>
      <c r="E60" s="206"/>
      <c r="F60" s="206"/>
      <c r="G60" s="206"/>
      <c r="H60" s="206"/>
    </row>
    <row r="61" spans="1:12" x14ac:dyDescent="0.25">
      <c r="A61" s="103"/>
      <c r="B61" s="103"/>
      <c r="C61" s="103"/>
      <c r="D61" s="103"/>
      <c r="E61" s="103"/>
      <c r="F61" s="103"/>
      <c r="G61" s="103"/>
      <c r="H61" s="103"/>
    </row>
    <row r="62" spans="1:12" ht="15.75" x14ac:dyDescent="0.25">
      <c r="A62" s="231" t="s">
        <v>13</v>
      </c>
      <c r="B62" s="231"/>
      <c r="C62" s="231"/>
      <c r="D62" s="231"/>
      <c r="E62" s="231"/>
      <c r="F62" s="22"/>
      <c r="G62" s="22"/>
      <c r="H62" s="19"/>
    </row>
    <row r="63" spans="1:12" s="37" customFormat="1" ht="15.75" x14ac:dyDescent="0.25">
      <c r="A63" s="19"/>
      <c r="B63" s="19"/>
      <c r="C63" s="25" t="s">
        <v>61</v>
      </c>
      <c r="E63" s="25" t="s">
        <v>60</v>
      </c>
      <c r="F63" s="19"/>
      <c r="G63" s="19"/>
      <c r="H63" s="19"/>
      <c r="I63" s="128"/>
      <c r="J63"/>
    </row>
    <row r="64" spans="1:12" s="37" customFormat="1" x14ac:dyDescent="0.25">
      <c r="A64" s="205" t="s">
        <v>55</v>
      </c>
      <c r="B64" s="205"/>
      <c r="C64" s="1"/>
      <c r="D64" s="1"/>
      <c r="E64" s="1"/>
      <c r="F64" s="1"/>
      <c r="G64" s="1"/>
      <c r="H64" s="1"/>
      <c r="I64" s="128"/>
      <c r="J64"/>
    </row>
  </sheetData>
  <mergeCells count="65">
    <mergeCell ref="A9:I9"/>
    <mergeCell ref="A41:I41"/>
    <mergeCell ref="A62:E62"/>
    <mergeCell ref="A25:A27"/>
    <mergeCell ref="B25:B27"/>
    <mergeCell ref="C25:C27"/>
    <mergeCell ref="D25:D27"/>
    <mergeCell ref="A19:A21"/>
    <mergeCell ref="B19:B21"/>
    <mergeCell ref="C19:C21"/>
    <mergeCell ref="D19:D21"/>
    <mergeCell ref="A22:A24"/>
    <mergeCell ref="B22:B24"/>
    <mergeCell ref="C22:C24"/>
    <mergeCell ref="D22:D24"/>
    <mergeCell ref="A34:A36"/>
    <mergeCell ref="B34:B36"/>
    <mergeCell ref="C34:C36"/>
    <mergeCell ref="D34:D36"/>
    <mergeCell ref="A37:A39"/>
    <mergeCell ref="B37:B39"/>
    <mergeCell ref="C37:C39"/>
    <mergeCell ref="D37:D39"/>
    <mergeCell ref="D28:D30"/>
    <mergeCell ref="A31:A33"/>
    <mergeCell ref="B31:B33"/>
    <mergeCell ref="C31:C33"/>
    <mergeCell ref="D31:D33"/>
    <mergeCell ref="A13:A15"/>
    <mergeCell ref="A64:B64"/>
    <mergeCell ref="A54:E54"/>
    <mergeCell ref="A58:H58"/>
    <mergeCell ref="A47:D47"/>
    <mergeCell ref="A49:D49"/>
    <mergeCell ref="A53:D53"/>
    <mergeCell ref="A51:D51"/>
    <mergeCell ref="A52:D52"/>
    <mergeCell ref="F55:H55"/>
    <mergeCell ref="A60:H60"/>
    <mergeCell ref="A59:H59"/>
    <mergeCell ref="A50:D50"/>
    <mergeCell ref="F54:H54"/>
    <mergeCell ref="B28:B30"/>
    <mergeCell ref="C28:C30"/>
    <mergeCell ref="A5:I5"/>
    <mergeCell ref="A4:I4"/>
    <mergeCell ref="A3:I3"/>
    <mergeCell ref="A2:I2"/>
    <mergeCell ref="H1:I1"/>
    <mergeCell ref="A6:I6"/>
    <mergeCell ref="A46:I46"/>
    <mergeCell ref="A48:D48"/>
    <mergeCell ref="A55:E55"/>
    <mergeCell ref="B13:B15"/>
    <mergeCell ref="C13:C15"/>
    <mergeCell ref="D13:D15"/>
    <mergeCell ref="A16:A18"/>
    <mergeCell ref="B16:B18"/>
    <mergeCell ref="C16:C18"/>
    <mergeCell ref="D16:D18"/>
    <mergeCell ref="A28:A30"/>
    <mergeCell ref="A10:A12"/>
    <mergeCell ref="B10:B12"/>
    <mergeCell ref="C10:C12"/>
    <mergeCell ref="D10:D12"/>
  </mergeCells>
  <printOptions horizontalCentered="1"/>
  <pageMargins left="0.70866141732283472" right="0.11811023622047245" top="0.19685039370078741" bottom="0.11811023622047245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 учр. на 2021 г.</vt:lpstr>
      <vt:lpstr>Данные МУ</vt:lpstr>
      <vt:lpstr>'Данные МУ'!Область_печати</vt:lpstr>
      <vt:lpstr>'от учр. на 2021 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Сергеевна Копытова</dc:creator>
  <cp:lastModifiedBy>Танковская Юлия Евгеньевна</cp:lastModifiedBy>
  <cp:lastPrinted>2021-12-02T14:37:11Z</cp:lastPrinted>
  <dcterms:created xsi:type="dcterms:W3CDTF">2017-10-09T13:28:37Z</dcterms:created>
  <dcterms:modified xsi:type="dcterms:W3CDTF">2023-01-04T12:26:15Z</dcterms:modified>
</cp:coreProperties>
</file>